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lomot\Desktop\"/>
    </mc:Choice>
  </mc:AlternateContent>
  <bookViews>
    <workbookView xWindow="0" yWindow="255" windowWidth="20400" windowHeight="7500" tabRatio="577" activeTab="1"/>
  </bookViews>
  <sheets>
    <sheet name="תנאי-סף" sheetId="1" r:id="rId1"/>
    <sheet name="איכות" sheetId="5" r:id="rId2"/>
    <sheet name="מחיר וסיכום" sheetId="6" r:id="rId3"/>
  </sheets>
  <definedNames>
    <definedName name="_Ref173487267" localSheetId="0">'תנאי-סף'!#REF!</definedName>
    <definedName name="_Ref179538436" localSheetId="0">'תנאי-סף'!$C$38</definedName>
    <definedName name="_Ref263083897" localSheetId="0">'תנאי-סף'!$C$8</definedName>
    <definedName name="_Ref274737718" localSheetId="0">'תנאי-סף'!$C$9</definedName>
    <definedName name="_Ref274737979" localSheetId="0">'תנאי-סף'!#REF!</definedName>
    <definedName name="_Ref297537484" localSheetId="0">'תנאי-סף'!#REF!</definedName>
    <definedName name="_Ref297537502" localSheetId="0">'תנאי-סף'!#REF!</definedName>
    <definedName name="_Ref299015948" localSheetId="0">'תנאי-סף'!#REF!</definedName>
    <definedName name="_Ref299441922" localSheetId="0">'תנאי-סף'!$C$14</definedName>
    <definedName name="_Ref299445146" localSheetId="0">'תנאי-סף'!#REF!</definedName>
    <definedName name="_Ref299615356" localSheetId="0">'תנאי-סף'!#REF!</definedName>
    <definedName name="_Ref299617500" localSheetId="0">'תנאי-סף'!#REF!</definedName>
    <definedName name="_Ref304923103" localSheetId="0">'תנאי-סף'!$C$9</definedName>
    <definedName name="_Ref304980088" localSheetId="0">'תנאי-סף'!#REF!</definedName>
    <definedName name="_Ref306772740" localSheetId="0">'תנאי-סף'!#REF!</definedName>
    <definedName name="_Ref316295880" localSheetId="0">'תנאי-סף'!#REF!</definedName>
    <definedName name="_Ref316372399" localSheetId="0">'תנאי-סף'!$C$14</definedName>
    <definedName name="_Ref329872137" localSheetId="0">'תנאי-סף'!$C$16</definedName>
    <definedName name="_xlnm.Print_Area" localSheetId="0">'תנאי-סף'!$A$1:$I$43</definedName>
  </definedNames>
  <calcPr calcId="152511"/>
</workbook>
</file>

<file path=xl/calcChain.xml><?xml version="1.0" encoding="utf-8"?>
<calcChain xmlns="http://schemas.openxmlformats.org/spreadsheetml/2006/main">
  <c r="T12" i="5" l="1"/>
  <c r="R11" i="5"/>
  <c r="S10" i="5"/>
  <c r="S9" i="5"/>
  <c r="T9" i="5" s="1"/>
  <c r="R8" i="5" s="1"/>
  <c r="S7" i="5"/>
  <c r="S6" i="5"/>
  <c r="T6" i="5" s="1"/>
  <c r="R5" i="5" s="1"/>
  <c r="R15" i="5" s="1"/>
  <c r="Q12" i="5"/>
  <c r="O11" i="5" s="1"/>
  <c r="P10" i="5"/>
  <c r="P9" i="5"/>
  <c r="Q9" i="5" s="1"/>
  <c r="O8" i="5" s="1"/>
  <c r="P7" i="5"/>
  <c r="P6" i="5"/>
  <c r="Q6" i="5" s="1"/>
  <c r="O5" i="5" s="1"/>
  <c r="O15" i="5" s="1"/>
  <c r="N12" i="5"/>
  <c r="L11" i="5" s="1"/>
  <c r="M10" i="5"/>
  <c r="M9" i="5"/>
  <c r="N9" i="5" s="1"/>
  <c r="L8" i="5" s="1"/>
  <c r="M7" i="5"/>
  <c r="M6" i="5"/>
  <c r="N6" i="5" s="1"/>
  <c r="L5" i="5" s="1"/>
  <c r="L15" i="5" s="1"/>
  <c r="K12" i="5"/>
  <c r="I11" i="5" s="1"/>
  <c r="J10" i="5"/>
  <c r="J9" i="5"/>
  <c r="K9" i="5" s="1"/>
  <c r="I8" i="5" s="1"/>
  <c r="J7" i="5"/>
  <c r="J6" i="5"/>
  <c r="K6" i="5" s="1"/>
  <c r="I5" i="5" s="1"/>
  <c r="I15" i="5" s="1"/>
  <c r="G7" i="5"/>
  <c r="H12" i="5"/>
  <c r="F11" i="5" s="1"/>
  <c r="R3" i="5" l="1"/>
  <c r="O3" i="5"/>
  <c r="L3" i="5"/>
  <c r="I3" i="5"/>
  <c r="G10" i="5"/>
  <c r="G6" i="5"/>
  <c r="G9" i="5"/>
  <c r="E20" i="1"/>
  <c r="F20" i="1"/>
  <c r="G20" i="1"/>
  <c r="H20" i="1"/>
  <c r="D20" i="1"/>
  <c r="H6" i="5" l="1"/>
  <c r="F5" i="5" s="1"/>
  <c r="H9" i="5"/>
  <c r="F8" i="5" s="1"/>
  <c r="F15" i="5" s="1"/>
  <c r="G3" i="6"/>
  <c r="F3" i="6"/>
  <c r="E3" i="6"/>
  <c r="F3" i="5"/>
  <c r="D3" i="6"/>
  <c r="E26" i="1"/>
  <c r="F26" i="1"/>
  <c r="G26" i="1"/>
  <c r="H26" i="1"/>
  <c r="D26" i="1"/>
  <c r="E15" i="1"/>
  <c r="F15" i="1"/>
  <c r="G15" i="1"/>
  <c r="H15" i="1"/>
  <c r="E13" i="1"/>
  <c r="F13" i="1"/>
  <c r="G13" i="1"/>
  <c r="H13" i="1"/>
  <c r="E7" i="1"/>
  <c r="F7" i="1"/>
  <c r="G7" i="1"/>
  <c r="H7" i="1"/>
  <c r="D15" i="1"/>
  <c r="D13" i="1"/>
  <c r="D7" i="1"/>
  <c r="R16" i="5" l="1"/>
  <c r="H13" i="6"/>
  <c r="I16" i="5"/>
  <c r="E13" i="6"/>
  <c r="L16" i="5"/>
  <c r="F13" i="6"/>
  <c r="F24" i="1"/>
  <c r="E24" i="1"/>
  <c r="G24" i="1"/>
  <c r="H24" i="1"/>
  <c r="D24" i="1"/>
  <c r="O16" i="5" l="1"/>
  <c r="G13" i="6"/>
  <c r="D13" i="6"/>
  <c r="F16" i="5" l="1"/>
  <c r="B15" i="6"/>
  <c r="H5" i="6"/>
  <c r="H14" i="6" s="1"/>
  <c r="G5" i="6"/>
  <c r="G14" i="6" s="1"/>
  <c r="F5" i="6"/>
  <c r="F14" i="6" s="1"/>
  <c r="F15" i="6" s="1"/>
  <c r="E5" i="6"/>
  <c r="E14" i="6" s="1"/>
  <c r="D5" i="6"/>
  <c r="D14" i="6" s="1"/>
  <c r="H3" i="6"/>
  <c r="H12" i="6" s="1"/>
  <c r="G12" i="6"/>
  <c r="F12" i="6"/>
  <c r="E12" i="6"/>
  <c r="D12" i="6"/>
  <c r="E15" i="6" l="1"/>
  <c r="G15" i="6"/>
  <c r="H15" i="6"/>
  <c r="D15" i="6"/>
  <c r="D16" i="6" l="1"/>
  <c r="F16" i="6"/>
  <c r="H16" i="6"/>
  <c r="E16" i="6"/>
  <c r="G16" i="6"/>
  <c r="E15" i="5"/>
</calcChain>
</file>

<file path=xl/comments1.xml><?xml version="1.0" encoding="utf-8"?>
<comments xmlns="http://schemas.openxmlformats.org/spreadsheetml/2006/main">
  <authors>
    <author>Lior Ben Shalom</author>
  </authors>
  <commentList>
    <comment ref="C10" authorId="0" shapeId="0">
      <text>
        <r>
          <rPr>
            <sz val="9"/>
            <color indexed="81"/>
            <rFont val="Tahoma"/>
            <family val="2"/>
          </rPr>
          <t xml:space="preserve">אירוע על בסיס ספרותי יחשב לכל אירוע אמנות שכולל יצירות מוזיקה, מולטימדיה, תאטרון, כנסים, הרצאות, טיולים וכדומה, והוא מתבסס על ספרים וסופרים (לעיל ולהלן-"אירוע על בסיס ספרותי"). </t>
        </r>
      </text>
    </comment>
  </commentList>
</comments>
</file>

<file path=xl/sharedStrings.xml><?xml version="1.0" encoding="utf-8"?>
<sst xmlns="http://schemas.openxmlformats.org/spreadsheetml/2006/main" count="105" uniqueCount="91">
  <si>
    <t>ל.ר.</t>
  </si>
  <si>
    <t>$</t>
  </si>
  <si>
    <t>X</t>
  </si>
  <si>
    <t>V</t>
  </si>
  <si>
    <t xml:space="preserve">עומד בכל תנאי-הסף </t>
  </si>
  <si>
    <t>מס' סעיף</t>
  </si>
  <si>
    <t>תיאור התנאי</t>
  </si>
  <si>
    <t>מסמכים נדרשים</t>
  </si>
  <si>
    <t>משקל</t>
  </si>
  <si>
    <t>כן</t>
  </si>
  <si>
    <t>לא</t>
  </si>
  <si>
    <t>קריטריון</t>
  </si>
  <si>
    <t>משקל בציון האיכות</t>
  </si>
  <si>
    <t>ניקוד</t>
  </si>
  <si>
    <t>ציון כולל לפרמטר</t>
  </si>
  <si>
    <t>מעבר סף איכות</t>
  </si>
  <si>
    <t>סה"כ ציון איכות</t>
  </si>
  <si>
    <t>הצעת המחיר</t>
  </si>
  <si>
    <t>ציון מחיר מנורמל</t>
  </si>
  <si>
    <t>ציון איכות</t>
  </si>
  <si>
    <t>ציון מחיר</t>
  </si>
  <si>
    <t>סה"כ ציון</t>
  </si>
  <si>
    <t>מחיר</t>
  </si>
  <si>
    <t>שקלול ציונים סופיים</t>
  </si>
  <si>
    <t>רכיב</t>
  </si>
  <si>
    <t>דירוג המציעים</t>
  </si>
  <si>
    <t>שם איש הקשר:</t>
  </si>
  <si>
    <t>טלפון:</t>
  </si>
  <si>
    <t>כתובת דוא"ל</t>
  </si>
  <si>
    <t>נימוק / ציון גלם</t>
  </si>
  <si>
    <t xml:space="preserve"> אישור להתאגדות בהתאם לסוג ההתאגדות (תעודת עוסק מורשה, תעודה מרשם העמותות, תעודת התאגדות בתוקף). במידה והמציע הוא עמותה, עליו להציג אישור ניהול תקין מטעם רשם העמותות, תקף לשנה השוטפת.</t>
  </si>
  <si>
    <t>אישור בדבר ניהול פנקסי חשבונות ורשומות תקפים.</t>
  </si>
  <si>
    <t xml:space="preserve"> העתק אישור על תשלום דמי השתתפות במכרז.</t>
  </si>
  <si>
    <t>נסח חברה / שותפות עדכני מרשות התאגידים</t>
  </si>
  <si>
    <t xml:space="preserve">המציע אינו בעל חובות אגרה שנתית ברשות התאגידים. בנוסף, המציע אינו חברה מפרת חוק ואינו עומד בפני התראה קודם רישום כחברה מפרת חוק. </t>
  </si>
  <si>
    <t>תנאי סף מנהליים</t>
  </si>
  <si>
    <t>5.5</t>
  </si>
  <si>
    <t>5.4</t>
  </si>
  <si>
    <t>5.4.1</t>
  </si>
  <si>
    <t>5.4.2</t>
  </si>
  <si>
    <t>5.4.3</t>
  </si>
  <si>
    <t>5.4.5</t>
  </si>
  <si>
    <t>5.5.1</t>
  </si>
  <si>
    <t>5.5.2</t>
  </si>
  <si>
    <t>תנאי סף מקצועיים - המציע</t>
  </si>
  <si>
    <t>תנאי סף מקצועיים - מנהל ההפקה</t>
  </si>
  <si>
    <t>5.5.2.1</t>
  </si>
  <si>
    <t>5.5.2.2</t>
  </si>
  <si>
    <t>5.5.2.3</t>
  </si>
  <si>
    <t>בעל תואר ראשון ממוסד המוכר על ידי המועצה להשכלה גבוהה.</t>
  </si>
  <si>
    <t>5.5.2.4</t>
  </si>
  <si>
    <t>5.5.3</t>
  </si>
  <si>
    <t>תנאי סף מקצועיים - היועץ הספרותי</t>
  </si>
  <si>
    <t>5.5.3.1</t>
  </si>
  <si>
    <t>5.5.3.2</t>
  </si>
  <si>
    <t>בעל תואר ראשון לפחות במדעי הרוח ו/או בתחום האומנות ממוסד המוכר על ידי המועצה להשכלה גבוהה.</t>
  </si>
  <si>
    <t>אישור עסק בשליטת אישה</t>
  </si>
  <si>
    <t>חתימה בראשי תיבות כל כל עמודי ההצעה</t>
  </si>
  <si>
    <r>
      <t>חוברת ההצעה (</t>
    </r>
    <r>
      <rPr>
        <b/>
        <sz val="11"/>
        <color theme="1"/>
        <rFont val="David"/>
        <family val="2"/>
        <charset val="177"/>
      </rPr>
      <t>נספח א'1</t>
    </r>
    <r>
      <rPr>
        <sz val="11"/>
        <color theme="1"/>
        <rFont val="David"/>
        <family val="2"/>
        <charset val="177"/>
      </rPr>
      <t xml:space="preserve"> ) מלאה וחתומה </t>
    </r>
  </si>
  <si>
    <r>
      <t>תצהיר בדבר היעדר הרשעות לפי חוק עובדים זרים וחוק שכר מינימום חתום ע"י עו"ד (</t>
    </r>
    <r>
      <rPr>
        <b/>
        <sz val="11"/>
        <color theme="1"/>
        <rFont val="David"/>
        <family val="2"/>
        <charset val="177"/>
      </rPr>
      <t>נספח ג'1</t>
    </r>
    <r>
      <rPr>
        <sz val="11"/>
        <color theme="1"/>
        <rFont val="David"/>
        <family val="2"/>
        <charset val="177"/>
      </rPr>
      <t>).</t>
    </r>
  </si>
  <si>
    <r>
      <t>התחייבות ואישור המציע לקיום החקיקה בתחום העסקת עובדים חתומה ע"י עו"ד (</t>
    </r>
    <r>
      <rPr>
        <b/>
        <sz val="11"/>
        <color theme="1"/>
        <rFont val="David"/>
        <family val="2"/>
        <charset val="177"/>
      </rPr>
      <t>נספח ג'2</t>
    </r>
    <r>
      <rPr>
        <sz val="11"/>
        <color theme="1"/>
        <rFont val="David"/>
        <family val="2"/>
        <charset val="177"/>
      </rPr>
      <t>).</t>
    </r>
  </si>
  <si>
    <r>
      <t>הצהרה של המציע על חלקים חסויים בהצעה (</t>
    </r>
    <r>
      <rPr>
        <b/>
        <sz val="11"/>
        <color theme="1"/>
        <rFont val="David"/>
        <family val="2"/>
        <charset val="177"/>
      </rPr>
      <t xml:space="preserve">נספח ג'3 </t>
    </r>
    <r>
      <rPr>
        <sz val="11"/>
        <color theme="1"/>
        <rFont val="David"/>
        <family val="2"/>
        <charset val="177"/>
      </rPr>
      <t xml:space="preserve">). </t>
    </r>
  </si>
  <si>
    <r>
      <t>6.5 במידה והמציע מתקשר עם קבלן משנה לצורך ביצוע שירותי המכרז, יצרף המציע התחייבות של ספק המשנה מטעמו לקיום תנאי המכרז (</t>
    </r>
    <r>
      <rPr>
        <b/>
        <sz val="11"/>
        <color theme="1"/>
        <rFont val="David"/>
        <family val="2"/>
        <charset val="177"/>
      </rPr>
      <t>נספח ג'4</t>
    </r>
    <r>
      <rPr>
        <sz val="11"/>
        <color theme="1"/>
        <rFont val="David"/>
        <family val="2"/>
        <charset val="177"/>
      </rPr>
      <t>).</t>
    </r>
  </si>
  <si>
    <r>
      <t>הצהרה על שימוש בתוכנות מקוריות (</t>
    </r>
    <r>
      <rPr>
        <b/>
        <sz val="11"/>
        <color theme="1"/>
        <rFont val="David"/>
        <family val="2"/>
        <charset val="177"/>
      </rPr>
      <t>נספח ג'5</t>
    </r>
    <r>
      <rPr>
        <sz val="11"/>
        <color theme="1"/>
        <rFont val="David"/>
        <family val="2"/>
        <charset val="177"/>
      </rPr>
      <t xml:space="preserve">). </t>
    </r>
  </si>
  <si>
    <r>
      <t>התחייבות לשמירת סודיות ולמניעת ניגוד עניינים (</t>
    </r>
    <r>
      <rPr>
        <b/>
        <sz val="11"/>
        <color theme="1"/>
        <rFont val="David"/>
        <family val="2"/>
        <charset val="177"/>
      </rPr>
      <t>נספח ג'6</t>
    </r>
    <r>
      <rPr>
        <sz val="11"/>
        <color theme="1"/>
        <rFont val="David"/>
        <family val="2"/>
        <charset val="177"/>
      </rPr>
      <t>).</t>
    </r>
  </si>
  <si>
    <r>
      <rPr>
        <b/>
        <sz val="11"/>
        <color theme="1"/>
        <rFont val="David"/>
        <family val="2"/>
        <charset val="177"/>
      </rPr>
      <t>תוכנית אסטרטגית</t>
    </r>
    <r>
      <rPr>
        <sz val="11"/>
        <color theme="1"/>
        <rFont val="David"/>
        <family val="2"/>
        <charset val="177"/>
      </rPr>
      <t>: המציע יצרף להצעתו מפרט של תוכנית אסטרטגית, כאמור בסעיף  ‎12.4.3</t>
    </r>
  </si>
  <si>
    <r>
      <rPr>
        <b/>
        <sz val="12"/>
        <color theme="1"/>
        <rFont val="David"/>
        <family val="2"/>
        <charset val="177"/>
      </rPr>
      <t xml:space="preserve">נספח א' 3 </t>
    </r>
    <r>
      <rPr>
        <sz val="12"/>
        <color theme="1"/>
        <rFont val="David"/>
        <family val="2"/>
        <charset val="177"/>
      </rPr>
      <t>- ניסיון בייעוץ עבור 3 אירועים בעלי בסיס ספרותי, כהגדרתם בסעיף 5.5.2.1.1 , במהלך 5 השנים האחרונות. כל אירוע על בסיס ספרותי כלל לפחות 40 איש בקהל</t>
    </r>
  </si>
  <si>
    <t xml:space="preserve"> מנהל ההפקה הפיק 3 אירועים לפחות בתחום התרבות הכוללים פרסום בלא פחות מ10,000 ₪ לכל הפקה כהגדרתם בסעיף 5.5.2.2 לתנאי הסף</t>
  </si>
  <si>
    <r>
      <rPr>
        <b/>
        <sz val="12"/>
        <color theme="1"/>
        <rFont val="David"/>
        <family val="2"/>
        <charset val="177"/>
      </rPr>
      <t>נספח א'2</t>
    </r>
    <r>
      <rPr>
        <sz val="12"/>
        <color theme="1"/>
        <rFont val="David"/>
        <family val="2"/>
        <charset val="177"/>
      </rPr>
      <t xml:space="preserve"> - ניסיון כמנהל הפקה בהפקת 3 אירועים לפחות על בסיס ספרותי במהלך 5 השנים האחרונות (2009-2013) - כהגדרתם בסעיף 5.5.2.1 לתנאי הסף.</t>
    </r>
  </si>
  <si>
    <r>
      <rPr>
        <b/>
        <sz val="12"/>
        <color theme="1"/>
        <rFont val="David"/>
        <family val="2"/>
        <charset val="177"/>
      </rPr>
      <t>נספח א'4</t>
    </r>
    <r>
      <rPr>
        <sz val="12"/>
        <color theme="1"/>
        <rFont val="David"/>
        <family val="2"/>
        <charset val="177"/>
      </rPr>
      <t xml:space="preserve"> - בעל ניסיון בהפקת 2 אירועים על בסיס ספרותי, במהלך 5 השנים האחרונות (2009-2013), כאשר בכל אחד מהאירועים נכחו לפחות 40 אנשים בקהל כהגדרתם בסעיף 5.5.1 לתנאי הסף.</t>
    </r>
  </si>
  <si>
    <t>איכות מנהל ההפקה</t>
  </si>
  <si>
    <t>12.4.1</t>
  </si>
  <si>
    <t>12.4.1.1</t>
  </si>
  <si>
    <t>12.4.1.2</t>
  </si>
  <si>
    <t>12.4.2</t>
  </si>
  <si>
    <t>איכות יועץ ספרותי</t>
  </si>
  <si>
    <t>12.4.2.1</t>
  </si>
  <si>
    <t>נסיון בהפקת אירוע גדול על בסיס ספרותי בהיקף של 100 איש בקהל ומעלה. במהלך 5 השנים האחרונות (2009-2013).</t>
  </si>
  <si>
    <t>כמות האירועים המהווים ניסיון רלוונטי במהלך 5 השנים האחרונות (2009-2013).</t>
  </si>
  <si>
    <t>תואר שני ומעלה ממוסד להשכלה גבוהה המוכר על ידי המועצה להשכלה גבוהה, בספרות ו/או בתאטרון ו/או במקצועות האומנות. (יש לסמן X\V)</t>
  </si>
  <si>
    <t>12.4.2.2</t>
  </si>
  <si>
    <t>12.4.3</t>
  </si>
  <si>
    <t xml:space="preserve">תכנית אסטרטגית </t>
  </si>
  <si>
    <t>12.4.3.1</t>
  </si>
  <si>
    <t>12.4.3.2</t>
  </si>
  <si>
    <t>12.4.3.3</t>
  </si>
  <si>
    <t xml:space="preserve">כמות אירועים (40 משתתפים ומעלה) המהווים ניסיון רלוונטי לפי רשימת האירועים המופיעה בהערה. </t>
  </si>
  <si>
    <t xml:space="preserve">מנהל ההפקה יהיה עובד המציע. </t>
  </si>
  <si>
    <t>יצירתיות ומורכבות תוכן האירועים שיופקו ומידת פירוט ההצעה (יש להזין ציון בין 0 ל- 100)</t>
  </si>
  <si>
    <t>יצירתיות ומורכבות שיווק ופרסום אירועי "החזרת סופרים ומשוררים למחזור החיים" (יש להזין ציון בין 0 ל- 100)</t>
  </si>
  <si>
    <t>פריסה גאוגרפית של ההפקה והגעה לספריות ציבוריות בכל הארץ (יש להזין ציון בין 0 ל- 100)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</si>
</sst>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&quot;₪&quot;\ #,##0"/>
  </numFmts>
  <fonts count="30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Times New Roman"/>
      <family val="1"/>
      <scheme val="major"/>
    </font>
    <font>
      <sz val="11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sz val="11"/>
      <color theme="1"/>
      <name val="Times New Roman"/>
      <family val="1"/>
      <scheme val="major"/>
    </font>
    <font>
      <b/>
      <sz val="13"/>
      <color theme="1"/>
      <name val="Times New Roman"/>
      <family val="1"/>
      <scheme val="major"/>
    </font>
    <font>
      <b/>
      <sz val="13"/>
      <color theme="1"/>
      <name val="David"/>
      <family val="2"/>
      <charset val="177"/>
    </font>
    <font>
      <sz val="13"/>
      <color theme="1"/>
      <name val="Arial"/>
      <family val="2"/>
      <charset val="177"/>
      <scheme val="minor"/>
    </font>
    <font>
      <b/>
      <sz val="14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5"/>
      <color theme="1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5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3"/>
      <color theme="0"/>
      <name val="Arial"/>
      <family val="2"/>
      <charset val="177"/>
    </font>
    <font>
      <b/>
      <sz val="12"/>
      <name val="Arial"/>
      <family val="2"/>
      <charset val="177"/>
    </font>
    <font>
      <b/>
      <sz val="12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sz val="15"/>
      <color theme="0"/>
      <name val="David"/>
      <family val="2"/>
      <charset val="177"/>
    </font>
    <font>
      <u/>
      <sz val="11"/>
      <color theme="10"/>
      <name val="Arial"/>
      <family val="2"/>
      <charset val="177"/>
      <scheme val="minor"/>
    </font>
    <font>
      <u/>
      <sz val="10"/>
      <color theme="10"/>
      <name val="Arial"/>
      <family val="2"/>
      <charset val="177"/>
      <scheme val="minor"/>
    </font>
    <font>
      <sz val="9"/>
      <color indexed="8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theme="8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27E70"/>
        <bgColor indexed="64"/>
      </patternFill>
    </fill>
    <fill>
      <patternFill patternType="solid">
        <fgColor theme="5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183">
    <xf numFmtId="0" fontId="0" fillId="0" borderId="0" xfId="0"/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16" fillId="0" borderId="0" xfId="0" applyFont="1" applyProtection="1">
      <protection hidden="1"/>
    </xf>
    <xf numFmtId="0" fontId="18" fillId="12" borderId="27" xfId="0" applyFont="1" applyFill="1" applyBorder="1" applyAlignment="1" applyProtection="1">
      <alignment horizontal="center" vertical="center" wrapText="1" readingOrder="2"/>
      <protection hidden="1"/>
    </xf>
    <xf numFmtId="0" fontId="18" fillId="12" borderId="28" xfId="0" applyFont="1" applyFill="1" applyBorder="1" applyAlignment="1" applyProtection="1">
      <alignment horizontal="center" vertical="center" wrapText="1" readingOrder="2"/>
      <protection hidden="1"/>
    </xf>
    <xf numFmtId="0" fontId="18" fillId="12" borderId="36" xfId="0" applyFont="1" applyFill="1" applyBorder="1" applyAlignment="1" applyProtection="1">
      <alignment horizontal="center" vertical="center" wrapText="1" readingOrder="2"/>
      <protection hidden="1"/>
    </xf>
    <xf numFmtId="1" fontId="20" fillId="16" borderId="37" xfId="1" applyNumberFormat="1" applyFont="1" applyFill="1" applyBorder="1" applyAlignment="1" applyProtection="1">
      <alignment horizontal="center" vertical="center" wrapText="1" readingOrder="2"/>
      <protection hidden="1"/>
    </xf>
    <xf numFmtId="0" fontId="7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0" fillId="0" borderId="0" xfId="0" applyAlignment="1" applyProtection="1">
      <alignment readingOrder="2"/>
      <protection hidden="1"/>
    </xf>
    <xf numFmtId="0" fontId="8" fillId="7" borderId="14" xfId="0" applyFont="1" applyFill="1" applyBorder="1" applyAlignment="1" applyProtection="1">
      <alignment readingOrder="2"/>
      <protection hidden="1"/>
    </xf>
    <xf numFmtId="0" fontId="10" fillId="7" borderId="14" xfId="0" applyFont="1" applyFill="1" applyBorder="1" applyAlignment="1" applyProtection="1">
      <alignment horizontal="center" vertical="center" readingOrder="2"/>
      <protection hidden="1"/>
    </xf>
    <xf numFmtId="0" fontId="3" fillId="7" borderId="4" xfId="0" applyFont="1" applyFill="1" applyBorder="1" applyAlignment="1" applyProtection="1">
      <alignment horizontal="center" wrapText="1"/>
      <protection hidden="1"/>
    </xf>
    <xf numFmtId="0" fontId="0" fillId="4" borderId="0" xfId="0" applyFill="1" applyProtection="1">
      <protection hidden="1"/>
    </xf>
    <xf numFmtId="49" fontId="6" fillId="9" borderId="7" xfId="0" applyNumberFormat="1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5" fillId="9" borderId="7" xfId="0" applyFont="1" applyFill="1" applyBorder="1" applyAlignment="1" applyProtection="1">
      <alignment horizontal="center" vertical="center" wrapText="1"/>
      <protection hidden="1"/>
    </xf>
    <xf numFmtId="49" fontId="3" fillId="6" borderId="6" xfId="0" applyNumberFormat="1" applyFont="1" applyFill="1" applyBorder="1" applyAlignment="1" applyProtection="1">
      <alignment horizontal="center" vertical="center" readingOrder="2"/>
      <protection hidden="1"/>
    </xf>
    <xf numFmtId="49" fontId="6" fillId="10" borderId="7" xfId="0" applyNumberFormat="1" applyFont="1" applyFill="1" applyBorder="1" applyAlignment="1" applyProtection="1">
      <alignment horizontal="center" vertical="center"/>
      <protection hidden="1"/>
    </xf>
    <xf numFmtId="0" fontId="6" fillId="10" borderId="10" xfId="0" applyNumberFormat="1" applyFont="1" applyFill="1" applyBorder="1" applyAlignment="1" applyProtection="1">
      <alignment horizontal="center" vertical="center" wrapText="1" readingOrder="2"/>
      <protection hidden="1"/>
    </xf>
    <xf numFmtId="0" fontId="5" fillId="10" borderId="7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Protection="1">
      <protection hidden="1"/>
    </xf>
    <xf numFmtId="0" fontId="14" fillId="14" borderId="8" xfId="0" applyFont="1" applyFill="1" applyBorder="1" applyAlignment="1" applyProtection="1">
      <alignment horizontal="center" vertical="center"/>
      <protection hidden="1"/>
    </xf>
    <xf numFmtId="0" fontId="0" fillId="4" borderId="0" xfId="0" applyFill="1" applyBorder="1" applyProtection="1">
      <protection hidden="1"/>
    </xf>
    <xf numFmtId="0" fontId="5" fillId="13" borderId="7" xfId="0" applyFont="1" applyFill="1" applyBorder="1" applyAlignment="1" applyProtection="1">
      <alignment horizontal="center" vertical="center" wrapText="1"/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1" xfId="0" applyFill="1" applyBorder="1" applyProtection="1">
      <protection hidden="1"/>
    </xf>
    <xf numFmtId="0" fontId="10" fillId="7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0" fillId="20" borderId="40" xfId="0" applyFont="1" applyFill="1" applyBorder="1" applyAlignment="1" applyProtection="1">
      <alignment horizontal="center" vertical="center" readingOrder="2"/>
      <protection hidden="1"/>
    </xf>
    <xf numFmtId="0" fontId="10" fillId="20" borderId="37" xfId="0" applyFont="1" applyFill="1" applyBorder="1" applyAlignment="1" applyProtection="1">
      <alignment horizontal="center" vertical="center" readingOrder="2"/>
      <protection hidden="1"/>
    </xf>
    <xf numFmtId="0" fontId="10" fillId="20" borderId="41" xfId="0" applyFont="1" applyFill="1" applyBorder="1" applyAlignment="1" applyProtection="1">
      <alignment horizontal="center" vertical="center" readingOrder="2"/>
      <protection hidden="1"/>
    </xf>
    <xf numFmtId="0" fontId="10" fillId="20" borderId="42" xfId="0" applyFont="1" applyFill="1" applyBorder="1" applyAlignment="1" applyProtection="1">
      <alignment horizontal="center" vertical="center" wrapText="1"/>
      <protection hidden="1"/>
    </xf>
    <xf numFmtId="0" fontId="10" fillId="20" borderId="43" xfId="0" applyFont="1" applyFill="1" applyBorder="1" applyAlignment="1" applyProtection="1">
      <alignment horizontal="center" vertical="center" wrapText="1"/>
      <protection hidden="1"/>
    </xf>
    <xf numFmtId="0" fontId="10" fillId="20" borderId="44" xfId="0" applyFont="1" applyFill="1" applyBorder="1" applyAlignment="1" applyProtection="1">
      <alignment horizontal="center" vertical="center" wrapText="1"/>
      <protection hidden="1"/>
    </xf>
    <xf numFmtId="0" fontId="15" fillId="7" borderId="5" xfId="0" applyFont="1" applyFill="1" applyBorder="1" applyAlignment="1" applyProtection="1">
      <alignment vertical="center"/>
      <protection hidden="1"/>
    </xf>
    <xf numFmtId="0" fontId="15" fillId="15" borderId="4" xfId="0" applyFont="1" applyFill="1" applyBorder="1" applyAlignment="1" applyProtection="1">
      <alignment vertical="center"/>
      <protection hidden="1"/>
    </xf>
    <xf numFmtId="2" fontId="15" fillId="15" borderId="45" xfId="0" applyNumberFormat="1" applyFont="1" applyFill="1" applyBorder="1" applyAlignment="1" applyProtection="1">
      <alignment horizontal="center" vertical="center"/>
      <protection hidden="1"/>
    </xf>
    <xf numFmtId="2" fontId="15" fillId="15" borderId="39" xfId="0" applyNumberFormat="1" applyFont="1" applyFill="1" applyBorder="1" applyAlignment="1" applyProtection="1">
      <alignment horizontal="center" vertical="center"/>
      <protection hidden="1"/>
    </xf>
    <xf numFmtId="2" fontId="15" fillId="15" borderId="36" xfId="0" applyNumberFormat="1" applyFont="1" applyFill="1" applyBorder="1" applyAlignment="1" applyProtection="1">
      <alignment horizontal="center" vertical="center"/>
      <protection hidden="1"/>
    </xf>
    <xf numFmtId="0" fontId="10" fillId="20" borderId="38" xfId="0" applyFont="1" applyFill="1" applyBorder="1" applyAlignment="1" applyProtection="1">
      <alignment horizontal="center" vertical="center" readingOrder="2"/>
      <protection hidden="1"/>
    </xf>
    <xf numFmtId="0" fontId="15" fillId="20" borderId="38" xfId="0" applyFont="1" applyFill="1" applyBorder="1" applyAlignment="1" applyProtection="1">
      <alignment horizontal="center"/>
      <protection hidden="1"/>
    </xf>
    <xf numFmtId="0" fontId="15" fillId="20" borderId="41" xfId="0" applyFont="1" applyFill="1" applyBorder="1" applyProtection="1">
      <protection hidden="1"/>
    </xf>
    <xf numFmtId="0" fontId="10" fillId="20" borderId="48" xfId="0" applyFont="1" applyFill="1" applyBorder="1" applyAlignment="1" applyProtection="1">
      <alignment horizontal="center" vertical="center" wrapText="1"/>
      <protection hidden="1"/>
    </xf>
    <xf numFmtId="0" fontId="10" fillId="20" borderId="21" xfId="0" applyFont="1" applyFill="1" applyBorder="1" applyAlignment="1" applyProtection="1">
      <alignment horizontal="center" vertical="center" wrapText="1"/>
      <protection hidden="1"/>
    </xf>
    <xf numFmtId="0" fontId="10" fillId="20" borderId="47" xfId="0" applyFont="1" applyFill="1" applyBorder="1" applyAlignment="1" applyProtection="1">
      <alignment horizontal="center" vertical="center" wrapText="1"/>
      <protection hidden="1"/>
    </xf>
    <xf numFmtId="9" fontId="0" fillId="21" borderId="26" xfId="0" applyNumberFormat="1" applyFill="1" applyBorder="1" applyAlignment="1" applyProtection="1">
      <alignment horizontal="center"/>
      <protection hidden="1"/>
    </xf>
    <xf numFmtId="0" fontId="16" fillId="21" borderId="44" xfId="0" applyFont="1" applyFill="1" applyBorder="1" applyProtection="1">
      <protection hidden="1"/>
    </xf>
    <xf numFmtId="2" fontId="16" fillId="21" borderId="42" xfId="0" applyNumberFormat="1" applyFont="1" applyFill="1" applyBorder="1" applyAlignment="1" applyProtection="1">
      <alignment horizontal="center" vertical="center"/>
      <protection hidden="1"/>
    </xf>
    <xf numFmtId="2" fontId="16" fillId="21" borderId="43" xfId="0" applyNumberFormat="1" applyFont="1" applyFill="1" applyBorder="1" applyAlignment="1" applyProtection="1">
      <alignment horizontal="center" vertical="center"/>
      <protection hidden="1"/>
    </xf>
    <xf numFmtId="2" fontId="16" fillId="21" borderId="44" xfId="0" applyNumberFormat="1" applyFont="1" applyFill="1" applyBorder="1" applyAlignment="1" applyProtection="1">
      <alignment horizontal="center" vertical="center"/>
      <protection hidden="1"/>
    </xf>
    <xf numFmtId="9" fontId="25" fillId="19" borderId="26" xfId="0" applyNumberFormat="1" applyFont="1" applyFill="1" applyBorder="1" applyAlignment="1" applyProtection="1">
      <alignment horizontal="center" vertical="center"/>
      <protection hidden="1"/>
    </xf>
    <xf numFmtId="0" fontId="25" fillId="19" borderId="44" xfId="0" applyFont="1" applyFill="1" applyBorder="1" applyAlignment="1" applyProtection="1">
      <alignment vertical="center"/>
      <protection hidden="1"/>
    </xf>
    <xf numFmtId="2" fontId="25" fillId="19" borderId="42" xfId="0" applyNumberFormat="1" applyFont="1" applyFill="1" applyBorder="1" applyAlignment="1" applyProtection="1">
      <alignment horizontal="center" vertical="center"/>
      <protection hidden="1"/>
    </xf>
    <xf numFmtId="2" fontId="25" fillId="19" borderId="43" xfId="0" applyNumberFormat="1" applyFont="1" applyFill="1" applyBorder="1" applyAlignment="1" applyProtection="1">
      <alignment horizontal="center" vertical="center"/>
      <protection hidden="1"/>
    </xf>
    <xf numFmtId="2" fontId="25" fillId="19" borderId="44" xfId="0" applyNumberFormat="1" applyFont="1" applyFill="1" applyBorder="1" applyAlignment="1" applyProtection="1">
      <alignment horizontal="center" vertical="center"/>
      <protection hidden="1"/>
    </xf>
    <xf numFmtId="0" fontId="15" fillId="13" borderId="45" xfId="0" applyFont="1" applyFill="1" applyBorder="1" applyAlignment="1" applyProtection="1">
      <alignment horizontal="center" vertical="center"/>
      <protection hidden="1"/>
    </xf>
    <xf numFmtId="0" fontId="15" fillId="13" borderId="39" xfId="0" applyFont="1" applyFill="1" applyBorder="1" applyAlignment="1" applyProtection="1">
      <alignment horizontal="center" vertical="center"/>
      <protection hidden="1"/>
    </xf>
    <xf numFmtId="0" fontId="15" fillId="13" borderId="36" xfId="0" applyFont="1" applyFill="1" applyBorder="1" applyAlignment="1" applyProtection="1">
      <alignment horizontal="center" vertical="center"/>
      <protection hidden="1"/>
    </xf>
    <xf numFmtId="165" fontId="0" fillId="7" borderId="42" xfId="0" applyNumberFormat="1" applyFill="1" applyBorder="1" applyAlignment="1" applyProtection="1">
      <alignment horizontal="center" vertical="center"/>
      <protection locked="0"/>
    </xf>
    <xf numFmtId="165" fontId="0" fillId="7" borderId="43" xfId="0" applyNumberFormat="1" applyFill="1" applyBorder="1" applyAlignment="1" applyProtection="1">
      <alignment horizontal="center" vertical="center"/>
      <protection locked="0"/>
    </xf>
    <xf numFmtId="165" fontId="0" fillId="7" borderId="44" xfId="0" applyNumberFormat="1" applyFill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hidden="1"/>
    </xf>
    <xf numFmtId="0" fontId="10" fillId="7" borderId="2" xfId="0" applyFont="1" applyFill="1" applyBorder="1" applyAlignment="1" applyProtection="1">
      <alignment horizontal="center" vertical="center" wrapText="1"/>
      <protection hidden="1"/>
    </xf>
    <xf numFmtId="0" fontId="10" fillId="7" borderId="2" xfId="0" applyFont="1" applyFill="1" applyBorder="1" applyAlignment="1" applyProtection="1">
      <alignment horizontal="center" vertical="center" wrapText="1"/>
      <protection locked="0"/>
    </xf>
    <xf numFmtId="0" fontId="10" fillId="7" borderId="5" xfId="0" applyFont="1" applyFill="1" applyBorder="1" applyAlignment="1" applyProtection="1">
      <alignment horizontal="center" vertical="center" wrapText="1"/>
      <protection locked="0"/>
    </xf>
    <xf numFmtId="0" fontId="10" fillId="7" borderId="16" xfId="0" applyFont="1" applyFill="1" applyBorder="1" applyAlignment="1" applyProtection="1">
      <alignment horizontal="center" vertical="center" wrapText="1"/>
      <protection locked="0"/>
    </xf>
    <xf numFmtId="0" fontId="3" fillId="7" borderId="2" xfId="0" applyFont="1" applyFill="1" applyBorder="1" applyAlignment="1" applyProtection="1">
      <alignment horizontal="center" wrapText="1"/>
      <protection hidden="1"/>
    </xf>
    <xf numFmtId="0" fontId="3" fillId="7" borderId="5" xfId="0" applyFont="1" applyFill="1" applyBorder="1" applyAlignment="1" applyProtection="1">
      <alignment horizontal="center" wrapText="1"/>
      <protection hidden="1"/>
    </xf>
    <xf numFmtId="0" fontId="10" fillId="7" borderId="16" xfId="0" applyFont="1" applyFill="1" applyBorder="1" applyAlignment="1" applyProtection="1">
      <alignment horizontal="center" vertical="center" wrapText="1"/>
      <protection hidden="1"/>
    </xf>
    <xf numFmtId="0" fontId="10" fillId="7" borderId="4" xfId="0" applyFont="1" applyFill="1" applyBorder="1" applyAlignment="1" applyProtection="1">
      <alignment horizontal="center" vertical="center" wrapText="1"/>
      <protection hidden="1"/>
    </xf>
    <xf numFmtId="0" fontId="27" fillId="7" borderId="4" xfId="2" applyFill="1" applyBorder="1" applyAlignment="1" applyProtection="1">
      <alignment horizontal="center" vertical="center" wrapText="1"/>
      <protection locked="0"/>
    </xf>
    <xf numFmtId="0" fontId="28" fillId="7" borderId="4" xfId="2" applyFont="1" applyFill="1" applyBorder="1" applyAlignment="1" applyProtection="1">
      <alignment horizontal="center" vertical="center" wrapText="1"/>
      <protection locked="0"/>
    </xf>
    <xf numFmtId="0" fontId="9" fillId="6" borderId="15" xfId="0" applyFont="1" applyFill="1" applyBorder="1" applyAlignment="1" applyProtection="1">
      <alignment horizontal="right" vertical="center" wrapText="1" readingOrder="2"/>
      <protection hidden="1"/>
    </xf>
    <xf numFmtId="0" fontId="9" fillId="6" borderId="11" xfId="0" applyFont="1" applyFill="1" applyBorder="1" applyAlignment="1" applyProtection="1">
      <alignment horizontal="right" vertical="center" wrapText="1" readingOrder="2"/>
      <protection hidden="1"/>
    </xf>
    <xf numFmtId="0" fontId="9" fillId="6" borderId="12" xfId="0" applyFont="1" applyFill="1" applyBorder="1" applyAlignment="1" applyProtection="1">
      <alignment horizontal="right" vertical="center" wrapText="1" readingOrder="2"/>
      <protection hidden="1"/>
    </xf>
    <xf numFmtId="0" fontId="0" fillId="0" borderId="50" xfId="0" applyBorder="1" applyProtection="1">
      <protection hidden="1"/>
    </xf>
    <xf numFmtId="49" fontId="6" fillId="12" borderId="7" xfId="0" applyNumberFormat="1" applyFont="1" applyFill="1" applyBorder="1" applyAlignment="1" applyProtection="1">
      <alignment horizontal="center" vertical="center"/>
      <protection hidden="1"/>
    </xf>
    <xf numFmtId="0" fontId="6" fillId="13" borderId="7" xfId="0" applyNumberFormat="1" applyFont="1" applyFill="1" applyBorder="1" applyAlignment="1" applyProtection="1">
      <alignment horizontal="center" vertical="center"/>
      <protection hidden="1"/>
    </xf>
    <xf numFmtId="0" fontId="3" fillId="3" borderId="6" xfId="0" applyNumberFormat="1" applyFont="1" applyFill="1" applyBorder="1" applyAlignment="1" applyProtection="1">
      <alignment horizontal="center" vertical="center" readingOrder="2"/>
      <protection hidden="1"/>
    </xf>
    <xf numFmtId="0" fontId="6" fillId="13" borderId="9" xfId="0" applyFont="1" applyFill="1" applyBorder="1" applyAlignment="1" applyProtection="1">
      <alignment horizontal="center" vertical="center" wrapText="1" readingOrder="2"/>
      <protection hidden="1"/>
    </xf>
    <xf numFmtId="0" fontId="2" fillId="3" borderId="51" xfId="0" applyFont="1" applyFill="1" applyBorder="1" applyAlignment="1" applyProtection="1">
      <alignment horizontal="right" vertical="center" wrapText="1" readingOrder="2"/>
      <protection hidden="1"/>
    </xf>
    <xf numFmtId="0" fontId="2" fillId="3" borderId="23" xfId="0" applyFont="1" applyFill="1" applyBorder="1" applyAlignment="1" applyProtection="1">
      <alignment horizontal="right" vertical="center" wrapText="1" readingOrder="2"/>
      <protection hidden="1"/>
    </xf>
    <xf numFmtId="0" fontId="2" fillId="3" borderId="52" xfId="0" applyFont="1" applyFill="1" applyBorder="1" applyAlignment="1" applyProtection="1">
      <alignment horizontal="right" vertical="center" wrapText="1" readingOrder="2"/>
      <protection hidden="1"/>
    </xf>
    <xf numFmtId="0" fontId="18" fillId="11" borderId="8" xfId="0" applyFont="1" applyFill="1" applyBorder="1" applyAlignment="1" applyProtection="1">
      <alignment horizontal="center" vertical="center" wrapText="1" readingOrder="2"/>
      <protection hidden="1"/>
    </xf>
    <xf numFmtId="0" fontId="17" fillId="23" borderId="20" xfId="0" applyFont="1" applyFill="1" applyBorder="1" applyAlignment="1" applyProtection="1">
      <alignment horizontal="center" vertical="center" wrapText="1" readingOrder="2"/>
      <protection hidden="1"/>
    </xf>
    <xf numFmtId="0" fontId="17" fillId="23" borderId="8" xfId="0" applyFont="1" applyFill="1" applyBorder="1" applyAlignment="1" applyProtection="1">
      <alignment horizontal="center" vertical="center" wrapText="1" readingOrder="2"/>
      <protection hidden="1"/>
    </xf>
    <xf numFmtId="9" fontId="19" fillId="3" borderId="7" xfId="1" applyFont="1" applyFill="1" applyBorder="1" applyAlignment="1" applyProtection="1">
      <alignment horizontal="center" vertical="center" wrapText="1" readingOrder="2"/>
      <protection hidden="1"/>
    </xf>
    <xf numFmtId="0" fontId="4" fillId="11" borderId="14" xfId="0" applyFont="1" applyFill="1" applyBorder="1" applyAlignment="1" applyProtection="1">
      <alignment horizontal="center" vertical="center" wrapText="1"/>
      <protection locked="0"/>
    </xf>
    <xf numFmtId="9" fontId="18" fillId="23" borderId="10" xfId="0" applyNumberFormat="1" applyFont="1" applyFill="1" applyBorder="1" applyAlignment="1" applyProtection="1">
      <alignment horizontal="center" vertical="center" wrapText="1" readingOrder="2"/>
      <protection hidden="1"/>
    </xf>
    <xf numFmtId="9" fontId="21" fillId="17" borderId="10" xfId="1" applyFont="1" applyFill="1" applyBorder="1" applyAlignment="1" applyProtection="1">
      <alignment horizontal="center" vertical="center" wrapText="1" readingOrder="2"/>
      <protection hidden="1"/>
    </xf>
    <xf numFmtId="0" fontId="18" fillId="11" borderId="17" xfId="0" applyFont="1" applyFill="1" applyBorder="1" applyAlignment="1" applyProtection="1">
      <alignment horizontal="center" vertical="center" wrapText="1" readingOrder="2"/>
      <protection hidden="1"/>
    </xf>
    <xf numFmtId="0" fontId="18" fillId="11" borderId="20" xfId="0" applyFont="1" applyFill="1" applyBorder="1" applyAlignment="1" applyProtection="1">
      <alignment horizontal="center" vertical="center" wrapText="1" readingOrder="2"/>
      <protection hidden="1"/>
    </xf>
    <xf numFmtId="9" fontId="19" fillId="3" borderId="1" xfId="1" applyFont="1" applyFill="1" applyBorder="1" applyAlignment="1" applyProtection="1">
      <alignment horizontal="center" vertical="center" wrapText="1" readingOrder="2"/>
      <protection hidden="1"/>
    </xf>
    <xf numFmtId="49" fontId="3" fillId="6" borderId="2" xfId="0" applyNumberFormat="1" applyFont="1" applyFill="1" applyBorder="1" applyAlignment="1" applyProtection="1">
      <alignment horizontal="center" vertical="center" readingOrder="2"/>
      <protection hidden="1"/>
    </xf>
    <xf numFmtId="49" fontId="3" fillId="5" borderId="2" xfId="0" applyNumberFormat="1" applyFont="1" applyFill="1" applyBorder="1" applyAlignment="1" applyProtection="1">
      <alignment horizontal="center" vertical="center" readingOrder="2"/>
      <protection hidden="1"/>
    </xf>
    <xf numFmtId="0" fontId="9" fillId="5" borderId="56" xfId="0" applyFont="1" applyFill="1" applyBorder="1" applyAlignment="1" applyProtection="1">
      <alignment horizontal="right" vertical="center" wrapText="1" readingOrder="2"/>
      <protection hidden="1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49" fontId="6" fillId="15" borderId="7" xfId="0" applyNumberFormat="1" applyFont="1" applyFill="1" applyBorder="1" applyAlignment="1" applyProtection="1">
      <alignment horizontal="center" vertical="center"/>
      <protection hidden="1"/>
    </xf>
    <xf numFmtId="0" fontId="6" fillId="15" borderId="10" xfId="0" applyNumberFormat="1" applyFont="1" applyFill="1" applyBorder="1" applyAlignment="1" applyProtection="1">
      <alignment horizontal="center" vertical="center" wrapText="1" readingOrder="2"/>
      <protection hidden="1"/>
    </xf>
    <xf numFmtId="49" fontId="3" fillId="7" borderId="11" xfId="0" applyNumberFormat="1" applyFont="1" applyFill="1" applyBorder="1" applyAlignment="1" applyProtection="1">
      <alignment horizontal="center" vertical="center" readingOrder="2"/>
      <protection hidden="1"/>
    </xf>
    <xf numFmtId="0" fontId="9" fillId="7" borderId="14" xfId="0" applyFont="1" applyFill="1" applyBorder="1" applyAlignment="1" applyProtection="1">
      <alignment horizontal="right" vertical="center" wrapText="1" readingOrder="2"/>
      <protection hidden="1"/>
    </xf>
    <xf numFmtId="0" fontId="4" fillId="7" borderId="23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right" vertical="center" wrapText="1" readingOrder="2"/>
      <protection hidden="1"/>
    </xf>
    <xf numFmtId="0" fontId="9" fillId="7" borderId="4" xfId="0" applyFont="1" applyFill="1" applyBorder="1" applyAlignment="1" applyProtection="1">
      <alignment horizontal="right" vertical="center" wrapText="1" readingOrder="2"/>
      <protection hidden="1"/>
    </xf>
    <xf numFmtId="0" fontId="6" fillId="12" borderId="56" xfId="0" applyNumberFormat="1" applyFont="1" applyFill="1" applyBorder="1" applyAlignment="1" applyProtection="1">
      <alignment horizontal="center" vertical="center" wrapText="1" readingOrder="2"/>
      <protection hidden="1"/>
    </xf>
    <xf numFmtId="0" fontId="5" fillId="12" borderId="7" xfId="0" applyFont="1" applyFill="1" applyBorder="1" applyAlignment="1" applyProtection="1">
      <alignment horizontal="center" vertical="center" wrapText="1"/>
      <protection hidden="1"/>
    </xf>
    <xf numFmtId="49" fontId="3" fillId="11" borderId="11" xfId="0" applyNumberFormat="1" applyFont="1" applyFill="1" applyBorder="1" applyAlignment="1" applyProtection="1">
      <alignment horizontal="center" vertical="center" readingOrder="2"/>
      <protection hidden="1"/>
    </xf>
    <xf numFmtId="0" fontId="9" fillId="11" borderId="14" xfId="0" applyFont="1" applyFill="1" applyBorder="1" applyAlignment="1" applyProtection="1">
      <alignment horizontal="right" vertical="center" wrapText="1" readingOrder="2"/>
      <protection hidden="1"/>
    </xf>
    <xf numFmtId="0" fontId="9" fillId="11" borderId="5" xfId="0" applyFont="1" applyFill="1" applyBorder="1" applyAlignment="1" applyProtection="1">
      <alignment horizontal="right" vertical="center" wrapText="1" readingOrder="2"/>
      <protection hidden="1"/>
    </xf>
    <xf numFmtId="0" fontId="4" fillId="11" borderId="5" xfId="0" applyFont="1" applyFill="1" applyBorder="1" applyAlignment="1" applyProtection="1">
      <alignment horizontal="center" vertical="center" wrapText="1"/>
      <protection locked="0"/>
    </xf>
    <xf numFmtId="1" fontId="20" fillId="16" borderId="32" xfId="1" applyNumberFormat="1" applyFont="1" applyFill="1" applyBorder="1" applyAlignment="1" applyProtection="1">
      <alignment horizontal="center" vertical="center" wrapText="1" readingOrder="2"/>
      <protection hidden="1"/>
    </xf>
    <xf numFmtId="9" fontId="19" fillId="3" borderId="19" xfId="1" applyFont="1" applyFill="1" applyBorder="1" applyAlignment="1" applyProtection="1">
      <alignment horizontal="center" vertical="center" wrapText="1" readingOrder="2"/>
      <protection hidden="1"/>
    </xf>
    <xf numFmtId="9" fontId="19" fillId="3" borderId="57" xfId="1" applyFont="1" applyFill="1" applyBorder="1" applyAlignment="1" applyProtection="1">
      <alignment horizontal="center" vertical="center" wrapText="1" readingOrder="2"/>
      <protection hidden="1"/>
    </xf>
    <xf numFmtId="0" fontId="22" fillId="18" borderId="10" xfId="0" applyFont="1" applyFill="1" applyBorder="1" applyAlignment="1" applyProtection="1">
      <alignment horizontal="center" vertical="center" wrapText="1" readingOrder="2"/>
      <protection hidden="1"/>
    </xf>
    <xf numFmtId="2" fontId="3" fillId="3" borderId="6" xfId="0" applyNumberFormat="1" applyFont="1" applyFill="1" applyBorder="1" applyAlignment="1" applyProtection="1">
      <alignment horizontal="center" vertical="center" readingOrder="2"/>
      <protection hidden="1"/>
    </xf>
    <xf numFmtId="0" fontId="11" fillId="7" borderId="14" xfId="0" applyFont="1" applyFill="1" applyBorder="1" applyAlignment="1" applyProtection="1">
      <alignment horizontal="center" vertical="center" wrapText="1"/>
      <protection hidden="1"/>
    </xf>
    <xf numFmtId="0" fontId="8" fillId="7" borderId="4" xfId="0" applyFont="1" applyFill="1" applyBorder="1" applyAlignment="1" applyProtection="1">
      <alignment horizontal="center" vertical="center" wrapText="1"/>
      <protection hidden="1"/>
    </xf>
    <xf numFmtId="0" fontId="26" fillId="22" borderId="10" xfId="0" applyFont="1" applyFill="1" applyBorder="1" applyAlignment="1" applyProtection="1">
      <alignment horizontal="center" vertical="center"/>
      <protection hidden="1"/>
    </xf>
    <xf numFmtId="0" fontId="26" fillId="22" borderId="9" xfId="0" applyFont="1" applyFill="1" applyBorder="1" applyAlignment="1" applyProtection="1">
      <alignment horizontal="center" vertical="center"/>
      <protection hidden="1"/>
    </xf>
    <xf numFmtId="2" fontId="21" fillId="17" borderId="10" xfId="0" applyNumberFormat="1" applyFont="1" applyFill="1" applyBorder="1" applyAlignment="1" applyProtection="1">
      <alignment horizontal="center" vertical="center" wrapText="1" readingOrder="2"/>
      <protection hidden="1"/>
    </xf>
    <xf numFmtId="2" fontId="21" fillId="17" borderId="29" xfId="0" applyNumberFormat="1" applyFont="1" applyFill="1" applyBorder="1" applyAlignment="1" applyProtection="1">
      <alignment horizontal="center" vertical="center" wrapText="1" readingOrder="2"/>
      <protection hidden="1"/>
    </xf>
    <xf numFmtId="2" fontId="21" fillId="17" borderId="9" xfId="0" applyNumberFormat="1" applyFont="1" applyFill="1" applyBorder="1" applyAlignment="1" applyProtection="1">
      <alignment horizontal="center" vertical="center" wrapText="1" readingOrder="2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17" fillId="12" borderId="19" xfId="0" applyFont="1" applyFill="1" applyBorder="1" applyAlignment="1" applyProtection="1">
      <alignment horizontal="center" vertical="center" wrapText="1" readingOrder="2"/>
      <protection hidden="1"/>
    </xf>
    <xf numFmtId="0" fontId="17" fillId="12" borderId="30" xfId="0" applyFont="1" applyFill="1" applyBorder="1" applyAlignment="1" applyProtection="1">
      <alignment horizontal="center" vertical="center" wrapText="1" readingOrder="2"/>
      <protection hidden="1"/>
    </xf>
    <xf numFmtId="0" fontId="17" fillId="12" borderId="18" xfId="0" applyFont="1" applyFill="1" applyBorder="1" applyAlignment="1" applyProtection="1">
      <alignment horizontal="center" vertical="center" wrapText="1" readingOrder="2"/>
      <protection hidden="1"/>
    </xf>
    <xf numFmtId="0" fontId="17" fillId="12" borderId="12" xfId="0" applyNumberFormat="1" applyFont="1" applyFill="1" applyBorder="1" applyAlignment="1" applyProtection="1">
      <alignment horizontal="center" vertical="center" wrapText="1" readingOrder="2"/>
      <protection hidden="1"/>
    </xf>
    <xf numFmtId="0" fontId="17" fillId="12" borderId="34" xfId="0" applyNumberFormat="1" applyFont="1" applyFill="1" applyBorder="1" applyAlignment="1" applyProtection="1">
      <alignment horizontal="center" vertical="center" wrapText="1" readingOrder="2"/>
      <protection hidden="1"/>
    </xf>
    <xf numFmtId="0" fontId="17" fillId="12" borderId="23" xfId="0" applyNumberFormat="1" applyFont="1" applyFill="1" applyBorder="1" applyAlignment="1" applyProtection="1">
      <alignment horizontal="center" vertical="center" wrapText="1" readingOrder="2"/>
      <protection hidden="1"/>
    </xf>
    <xf numFmtId="164" fontId="18" fillId="23" borderId="10" xfId="0" applyNumberFormat="1" applyFont="1" applyFill="1" applyBorder="1" applyAlignment="1" applyProtection="1">
      <alignment horizontal="center" vertical="center" wrapText="1" readingOrder="2"/>
      <protection hidden="1"/>
    </xf>
    <xf numFmtId="164" fontId="18" fillId="23" borderId="29" xfId="0" applyNumberFormat="1" applyFont="1" applyFill="1" applyBorder="1" applyAlignment="1" applyProtection="1">
      <alignment horizontal="center" vertical="center" wrapText="1" readingOrder="2"/>
      <protection hidden="1"/>
    </xf>
    <xf numFmtId="164" fontId="18" fillId="23" borderId="9" xfId="0" applyNumberFormat="1" applyFont="1" applyFill="1" applyBorder="1" applyAlignment="1" applyProtection="1">
      <alignment horizontal="center" vertical="center" wrapText="1" readingOrder="2"/>
      <protection hidden="1"/>
    </xf>
    <xf numFmtId="0" fontId="17" fillId="12" borderId="17" xfId="0" applyFont="1" applyFill="1" applyBorder="1" applyAlignment="1" applyProtection="1">
      <alignment horizontal="center" vertical="center" wrapText="1" readingOrder="2"/>
      <protection hidden="1"/>
    </xf>
    <xf numFmtId="0" fontId="17" fillId="12" borderId="22" xfId="0" applyFont="1" applyFill="1" applyBorder="1" applyAlignment="1" applyProtection="1">
      <alignment horizontal="center" vertical="center" wrapText="1" readingOrder="2"/>
      <protection hidden="1"/>
    </xf>
    <xf numFmtId="0" fontId="17" fillId="12" borderId="20" xfId="0" applyFont="1" applyFill="1" applyBorder="1" applyAlignment="1" applyProtection="1">
      <alignment horizontal="center" vertical="center" wrapText="1" readingOrder="2"/>
      <protection hidden="1"/>
    </xf>
    <xf numFmtId="0" fontId="17" fillId="12" borderId="32" xfId="0" applyFont="1" applyFill="1" applyBorder="1" applyAlignment="1" applyProtection="1">
      <alignment horizontal="center" vertical="center" wrapText="1" readingOrder="2"/>
      <protection hidden="1"/>
    </xf>
    <xf numFmtId="0" fontId="17" fillId="12" borderId="31" xfId="0" applyFont="1" applyFill="1" applyBorder="1" applyAlignment="1" applyProtection="1">
      <alignment horizontal="center" vertical="center" wrapText="1" readingOrder="2"/>
      <protection hidden="1"/>
    </xf>
    <xf numFmtId="0" fontId="17" fillId="12" borderId="33" xfId="0" applyFont="1" applyFill="1" applyBorder="1" applyAlignment="1" applyProtection="1">
      <alignment horizontal="center" vertical="center" wrapText="1" readingOrder="2"/>
      <protection hidden="1"/>
    </xf>
    <xf numFmtId="0" fontId="17" fillId="12" borderId="24" xfId="0" applyFont="1" applyFill="1" applyBorder="1" applyAlignment="1" applyProtection="1">
      <alignment horizontal="center" vertical="center" wrapText="1" readingOrder="2"/>
      <protection hidden="1"/>
    </xf>
    <xf numFmtId="0" fontId="17" fillId="12" borderId="35" xfId="0" applyFont="1" applyFill="1" applyBorder="1" applyAlignment="1" applyProtection="1">
      <alignment horizontal="center" vertical="center" wrapText="1" readingOrder="2"/>
      <protection hidden="1"/>
    </xf>
    <xf numFmtId="0" fontId="17" fillId="12" borderId="25" xfId="0" applyFont="1" applyFill="1" applyBorder="1" applyAlignment="1" applyProtection="1">
      <alignment horizontal="center" vertical="center" wrapText="1" readingOrder="2"/>
      <protection hidden="1"/>
    </xf>
    <xf numFmtId="0" fontId="18" fillId="12" borderId="3" xfId="0" applyFont="1" applyFill="1" applyBorder="1" applyAlignment="1" applyProtection="1">
      <alignment horizontal="center" vertical="center" wrapText="1" readingOrder="2"/>
      <protection hidden="1"/>
    </xf>
    <xf numFmtId="0" fontId="18" fillId="12" borderId="2" xfId="0" applyFont="1" applyFill="1" applyBorder="1" applyAlignment="1" applyProtection="1">
      <alignment horizontal="center" vertical="center" wrapText="1" readingOrder="2"/>
      <protection hidden="1"/>
    </xf>
    <xf numFmtId="0" fontId="18" fillId="12" borderId="1" xfId="0" applyFont="1" applyFill="1" applyBorder="1" applyAlignment="1" applyProtection="1">
      <alignment horizontal="center" vertical="center" wrapText="1" readingOrder="2"/>
      <protection hidden="1"/>
    </xf>
    <xf numFmtId="0" fontId="18" fillId="11" borderId="53" xfId="0" applyFont="1" applyFill="1" applyBorder="1" applyAlignment="1" applyProtection="1">
      <alignment horizontal="right" vertical="center" wrapText="1" readingOrder="2"/>
      <protection hidden="1"/>
    </xf>
    <xf numFmtId="0" fontId="18" fillId="11" borderId="55" xfId="0" applyFont="1" applyFill="1" applyBorder="1" applyAlignment="1" applyProtection="1">
      <alignment horizontal="right" vertical="center" wrapText="1" readingOrder="2"/>
      <protection hidden="1"/>
    </xf>
    <xf numFmtId="0" fontId="17" fillId="23" borderId="49" xfId="0" applyFont="1" applyFill="1" applyBorder="1" applyAlignment="1" applyProtection="1">
      <alignment horizontal="right" vertical="center" wrapText="1" readingOrder="2"/>
      <protection hidden="1"/>
    </xf>
    <xf numFmtId="0" fontId="17" fillId="23" borderId="9" xfId="0" applyFont="1" applyFill="1" applyBorder="1" applyAlignment="1" applyProtection="1">
      <alignment horizontal="right" vertical="center" wrapText="1" readingOrder="2"/>
      <protection hidden="1"/>
    </xf>
    <xf numFmtId="0" fontId="18" fillId="11" borderId="49" xfId="0" applyFont="1" applyFill="1" applyBorder="1" applyAlignment="1" applyProtection="1">
      <alignment horizontal="right" vertical="center" wrapText="1" readingOrder="2"/>
      <protection hidden="1"/>
    </xf>
    <xf numFmtId="0" fontId="18" fillId="11" borderId="9" xfId="0" applyFont="1" applyFill="1" applyBorder="1" applyAlignment="1" applyProtection="1">
      <alignment horizontal="right" vertical="center" wrapText="1" readingOrder="2"/>
      <protection hidden="1"/>
    </xf>
    <xf numFmtId="0" fontId="18" fillId="11" borderId="49" xfId="0" applyFont="1" applyFill="1" applyBorder="1" applyAlignment="1" applyProtection="1">
      <alignment vertical="center" wrapText="1" readingOrder="2"/>
      <protection hidden="1"/>
    </xf>
    <xf numFmtId="0" fontId="18" fillId="11" borderId="9" xfId="0" applyFont="1" applyFill="1" applyBorder="1" applyAlignment="1" applyProtection="1">
      <alignment vertical="center" wrapText="1" readingOrder="2"/>
      <protection hidden="1"/>
    </xf>
    <xf numFmtId="0" fontId="22" fillId="18" borderId="10" xfId="0" applyFont="1" applyFill="1" applyBorder="1" applyAlignment="1" applyProtection="1">
      <alignment horizontal="center" vertical="center" wrapText="1" readingOrder="2"/>
      <protection hidden="1"/>
    </xf>
    <xf numFmtId="0" fontId="22" fillId="18" borderId="29" xfId="0" applyFont="1" applyFill="1" applyBorder="1" applyAlignment="1" applyProtection="1">
      <alignment horizontal="center" vertical="center" wrapText="1" readingOrder="2"/>
      <protection hidden="1"/>
    </xf>
    <xf numFmtId="0" fontId="21" fillId="17" borderId="10" xfId="0" applyFont="1" applyFill="1" applyBorder="1" applyAlignment="1" applyProtection="1">
      <alignment horizontal="center" vertical="center" wrapText="1" readingOrder="2"/>
      <protection hidden="1"/>
    </xf>
    <xf numFmtId="0" fontId="21" fillId="17" borderId="29" xfId="0" applyFont="1" applyFill="1" applyBorder="1" applyAlignment="1" applyProtection="1">
      <alignment horizontal="center" vertical="center" wrapText="1" readingOrder="2"/>
      <protection hidden="1"/>
    </xf>
    <xf numFmtId="0" fontId="18" fillId="11" borderId="54" xfId="0" applyFont="1" applyFill="1" applyBorder="1" applyAlignment="1" applyProtection="1">
      <alignment vertical="center" wrapText="1" readingOrder="2"/>
      <protection hidden="1"/>
    </xf>
    <xf numFmtId="0" fontId="18" fillId="11" borderId="18" xfId="0" applyFont="1" applyFill="1" applyBorder="1" applyAlignment="1" applyProtection="1">
      <alignment vertical="center" wrapText="1" readingOrder="2"/>
      <protection hidden="1"/>
    </xf>
    <xf numFmtId="0" fontId="15" fillId="20" borderId="3" xfId="0" applyFont="1" applyFill="1" applyBorder="1" applyAlignment="1" applyProtection="1">
      <alignment horizontal="center" vertical="center"/>
      <protection hidden="1"/>
    </xf>
    <xf numFmtId="0" fontId="15" fillId="20" borderId="6" xfId="0" applyFont="1" applyFill="1" applyBorder="1" applyAlignment="1" applyProtection="1">
      <alignment horizontal="center" vertical="center"/>
      <protection hidden="1"/>
    </xf>
    <xf numFmtId="0" fontId="15" fillId="20" borderId="10" xfId="0" applyFont="1" applyFill="1" applyBorder="1" applyAlignment="1" applyProtection="1">
      <alignment horizontal="center"/>
      <protection hidden="1"/>
    </xf>
    <xf numFmtId="0" fontId="15" fillId="20" borderId="9" xfId="0" applyFont="1" applyFill="1" applyBorder="1" applyAlignment="1" applyProtection="1">
      <alignment horizontal="center"/>
      <protection hidden="1"/>
    </xf>
    <xf numFmtId="0" fontId="15" fillId="13" borderId="13" xfId="0" applyFont="1" applyFill="1" applyBorder="1" applyAlignment="1" applyProtection="1">
      <alignment horizontal="center" vertical="center"/>
      <protection hidden="1"/>
    </xf>
    <xf numFmtId="0" fontId="15" fillId="13" borderId="46" xfId="0" applyFont="1" applyFill="1" applyBorder="1" applyAlignment="1" applyProtection="1">
      <alignment horizontal="center" vertical="center"/>
      <protection hidden="1"/>
    </xf>
    <xf numFmtId="164" fontId="19" fillId="8" borderId="31" xfId="0" applyNumberFormat="1" applyFont="1" applyFill="1" applyBorder="1" applyAlignment="1" applyProtection="1">
      <alignment horizontal="center" vertical="center" wrapText="1" readingOrder="2"/>
      <protection hidden="1"/>
    </xf>
    <xf numFmtId="164" fontId="19" fillId="8" borderId="25" xfId="0" applyNumberFormat="1" applyFont="1" applyFill="1" applyBorder="1" applyAlignment="1" applyProtection="1">
      <alignment horizontal="center" vertical="center" wrapText="1" readingOrder="2"/>
      <protection hidden="1"/>
    </xf>
    <xf numFmtId="164" fontId="19" fillId="8" borderId="24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Alignment="1" applyProtection="1">
      <alignment vertical="center"/>
      <protection hidden="1"/>
    </xf>
    <xf numFmtId="1" fontId="20" fillId="16" borderId="17" xfId="1" applyNumberFormat="1" applyFont="1" applyFill="1" applyBorder="1" applyAlignment="1" applyProtection="1">
      <alignment horizontal="center" vertical="center" wrapText="1" readingOrder="2"/>
      <protection locked="0" hidden="1"/>
    </xf>
    <xf numFmtId="1" fontId="20" fillId="16" borderId="8" xfId="1" applyNumberFormat="1" applyFont="1" applyFill="1" applyBorder="1" applyAlignment="1" applyProtection="1">
      <alignment horizontal="center" vertical="center" wrapText="1" readingOrder="2"/>
      <protection locked="0" hidden="1"/>
    </xf>
    <xf numFmtId="0" fontId="20" fillId="16" borderId="20" xfId="0" applyFont="1" applyFill="1" applyBorder="1" applyAlignment="1" applyProtection="1">
      <alignment horizontal="center" vertical="center" wrapText="1" readingOrder="2"/>
      <protection locked="0" hidden="1"/>
    </xf>
    <xf numFmtId="1" fontId="20" fillId="16" borderId="35" xfId="0" applyNumberFormat="1" applyFont="1" applyFill="1" applyBorder="1" applyAlignment="1" applyProtection="1">
      <alignment horizontal="center" vertical="center" wrapText="1" readingOrder="2"/>
      <protection locked="0" hidden="1"/>
    </xf>
    <xf numFmtId="2" fontId="16" fillId="21" borderId="23" xfId="0" applyNumberFormat="1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Percent" xfId="1" builtinId="5"/>
    <cellStyle name="היפר-קישור" xfId="2" builtinId="8"/>
  </cellStyles>
  <dxfs count="38"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727E70"/>
      <color rgb="FF879385"/>
      <color rgb="FF47438D"/>
      <color rgb="FF3689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rightToLeft="1" view="pageBreakPreview" zoomScale="85" zoomScaleNormal="100" zoomScaleSheetLayoutView="85" workbookViewId="0">
      <selection activeCell="C17" sqref="C17"/>
    </sheetView>
  </sheetViews>
  <sheetFormatPr defaultColWidth="9" defaultRowHeight="14.25" x14ac:dyDescent="0.2"/>
  <cols>
    <col min="1" max="1" width="1.125" style="5" customWidth="1"/>
    <col min="2" max="2" width="10" style="5" customWidth="1"/>
    <col min="3" max="3" width="83.875" style="5" customWidth="1"/>
    <col min="4" max="5" width="14.125" style="5" customWidth="1"/>
    <col min="6" max="8" width="12.625" style="5" customWidth="1"/>
    <col min="9" max="9" width="2.375" style="5" customWidth="1"/>
    <col min="10" max="16384" width="9" style="5"/>
  </cols>
  <sheetData>
    <row r="1" spans="2:8" ht="6" customHeight="1" thickBot="1" x14ac:dyDescent="0.25"/>
    <row r="2" spans="2:8" s="14" customFormat="1" ht="18.75" x14ac:dyDescent="0.3">
      <c r="B2" s="15"/>
      <c r="C2" s="125" t="s">
        <v>6</v>
      </c>
      <c r="D2" s="16">
        <v>1</v>
      </c>
      <c r="E2" s="16">
        <v>2</v>
      </c>
      <c r="F2" s="16">
        <v>3</v>
      </c>
      <c r="G2" s="16">
        <v>4</v>
      </c>
      <c r="H2" s="16">
        <v>5</v>
      </c>
    </row>
    <row r="3" spans="2:8" ht="16.5" thickBot="1" x14ac:dyDescent="0.3">
      <c r="B3" s="17"/>
      <c r="C3" s="126"/>
      <c r="D3" s="33"/>
      <c r="E3" s="33"/>
      <c r="F3" s="33"/>
      <c r="G3" s="33"/>
      <c r="H3" s="33"/>
    </row>
    <row r="4" spans="2:8" ht="15.75" x14ac:dyDescent="0.25">
      <c r="B4" s="75"/>
      <c r="C4" s="71" t="s">
        <v>26</v>
      </c>
      <c r="D4" s="72"/>
      <c r="E4" s="72"/>
      <c r="F4" s="72"/>
      <c r="G4" s="72"/>
      <c r="H4" s="72"/>
    </row>
    <row r="5" spans="2:8" ht="15.75" x14ac:dyDescent="0.25">
      <c r="B5" s="76"/>
      <c r="C5" s="77" t="s">
        <v>27</v>
      </c>
      <c r="D5" s="73"/>
      <c r="E5" s="73"/>
      <c r="F5" s="74"/>
      <c r="G5" s="74"/>
      <c r="H5" s="73"/>
    </row>
    <row r="6" spans="2:8" ht="16.5" thickBot="1" x14ac:dyDescent="0.3">
      <c r="B6" s="17" t="s">
        <v>5</v>
      </c>
      <c r="C6" s="78" t="s">
        <v>28</v>
      </c>
      <c r="D6" s="79"/>
      <c r="E6" s="79"/>
      <c r="F6" s="80"/>
      <c r="G6" s="79"/>
      <c r="H6" s="80"/>
    </row>
    <row r="7" spans="2:8" s="18" customFormat="1" ht="21" customHeight="1" thickBot="1" x14ac:dyDescent="0.25">
      <c r="B7" s="19" t="s">
        <v>37</v>
      </c>
      <c r="C7" s="20" t="s">
        <v>35</v>
      </c>
      <c r="D7" s="21" t="str">
        <f>IF(COUNTIF(D8:D12,"V")+COUNTIF(D8:D12,"ל.ר.")=5,"V",IF(COUNTIF(D8:D12,"X")&gt;0,"X",IF(COUNTIF(D8:D12,"?")&gt;0,"$","X")))</f>
        <v>X</v>
      </c>
      <c r="E7" s="21" t="str">
        <f t="shared" ref="E7:H7" si="0">IF(COUNTIF(E8:E12,"V")+COUNTIF(E8:E12,"ל.ר.")=5,"V",IF(COUNTIF(E8:E12,"X")&gt;0,"X",IF(COUNTIF(E8:E12,"?")&gt;0,"$","X")))</f>
        <v>X</v>
      </c>
      <c r="F7" s="21" t="str">
        <f t="shared" si="0"/>
        <v>X</v>
      </c>
      <c r="G7" s="21" t="str">
        <f t="shared" si="0"/>
        <v>X</v>
      </c>
      <c r="H7" s="21" t="str">
        <f t="shared" si="0"/>
        <v>X</v>
      </c>
    </row>
    <row r="8" spans="2:8" s="18" customFormat="1" ht="31.5" x14ac:dyDescent="0.2">
      <c r="B8" s="22" t="s">
        <v>38</v>
      </c>
      <c r="C8" s="82" t="s">
        <v>30</v>
      </c>
      <c r="D8" s="3"/>
      <c r="E8" s="3"/>
      <c r="F8" s="3"/>
      <c r="G8" s="3"/>
      <c r="H8" s="3"/>
    </row>
    <row r="9" spans="2:8" s="18" customFormat="1" ht="15.75" x14ac:dyDescent="0.2">
      <c r="B9" s="22" t="s">
        <v>39</v>
      </c>
      <c r="C9" s="83" t="s">
        <v>31</v>
      </c>
      <c r="D9" s="3"/>
      <c r="E9" s="2"/>
      <c r="F9" s="2"/>
      <c r="G9" s="2"/>
      <c r="H9" s="2"/>
    </row>
    <row r="10" spans="2:8" s="18" customFormat="1" ht="15.75" x14ac:dyDescent="0.2">
      <c r="B10" s="22" t="s">
        <v>40</v>
      </c>
      <c r="C10" s="83" t="s">
        <v>32</v>
      </c>
      <c r="D10" s="3"/>
      <c r="E10" s="2"/>
      <c r="F10" s="2"/>
      <c r="G10" s="2"/>
      <c r="H10" s="2"/>
    </row>
    <row r="11" spans="2:8" s="18" customFormat="1" ht="15.75" x14ac:dyDescent="0.2">
      <c r="B11" s="22" t="s">
        <v>41</v>
      </c>
      <c r="C11" s="83" t="s">
        <v>33</v>
      </c>
      <c r="D11" s="3"/>
      <c r="E11" s="2"/>
      <c r="F11" s="2"/>
      <c r="G11" s="2"/>
      <c r="H11" s="2"/>
    </row>
    <row r="12" spans="2:8" s="18" customFormat="1" ht="32.25" thickBot="1" x14ac:dyDescent="0.25">
      <c r="B12" s="102" t="s">
        <v>41</v>
      </c>
      <c r="C12" s="81" t="s">
        <v>34</v>
      </c>
      <c r="D12" s="69"/>
      <c r="E12" s="4"/>
      <c r="F12" s="4"/>
      <c r="G12" s="4"/>
      <c r="H12" s="4"/>
    </row>
    <row r="13" spans="2:8" s="18" customFormat="1" ht="21" customHeight="1" thickBot="1" x14ac:dyDescent="0.25">
      <c r="B13" s="23" t="s">
        <v>36</v>
      </c>
      <c r="C13" s="24" t="s">
        <v>44</v>
      </c>
      <c r="D13" s="25" t="str">
        <f>IF(COUNTIF(D14,"V")+COUNTIF(D14,"ל.ר.")=1,"V",IF(COUNTIF(D14,"X")&gt;0,"X",IF(COUNTIF(D14,"?")&gt;0,"$","X")))</f>
        <v>X</v>
      </c>
      <c r="E13" s="25" t="str">
        <f t="shared" ref="E13:H13" si="1">IF(COUNTIF(E14,"V")+COUNTIF(E14,"ל.ר.")=1,"V",IF(COUNTIF(E14,"X")&gt;0,"X",IF(COUNTIF(E14,"?")&gt;0,"$","X")))</f>
        <v>X</v>
      </c>
      <c r="F13" s="25" t="str">
        <f t="shared" si="1"/>
        <v>X</v>
      </c>
      <c r="G13" s="25" t="str">
        <f t="shared" si="1"/>
        <v>X</v>
      </c>
      <c r="H13" s="25" t="str">
        <f t="shared" si="1"/>
        <v>X</v>
      </c>
    </row>
    <row r="14" spans="2:8" s="18" customFormat="1" ht="32.25" thickBot="1" x14ac:dyDescent="0.25">
      <c r="B14" s="103" t="s">
        <v>42</v>
      </c>
      <c r="C14" s="104" t="s">
        <v>69</v>
      </c>
      <c r="D14" s="105"/>
      <c r="E14" s="105"/>
      <c r="F14" s="105"/>
      <c r="G14" s="105"/>
      <c r="H14" s="105"/>
    </row>
    <row r="15" spans="2:8" s="18" customFormat="1" ht="21" customHeight="1" thickBot="1" x14ac:dyDescent="0.25">
      <c r="B15" s="106" t="s">
        <v>43</v>
      </c>
      <c r="C15" s="107" t="s">
        <v>45</v>
      </c>
      <c r="D15" s="25" t="str">
        <f>IF(COUNTIF(D16:D19,"V")+COUNTIF(D16:D19,"ל.ר.")=4,"V",IF(COUNTIF(D16:D19,"X")&gt;0,"X",IF(COUNTIF(D16:D19,"?")&gt;0,"$","X")))</f>
        <v>X</v>
      </c>
      <c r="E15" s="25" t="str">
        <f t="shared" ref="E15:H15" si="2">IF(COUNTIF(E16:E19,"V")+COUNTIF(E16:E19,"ל.ר.")=4,"V",IF(COUNTIF(E16:E19,"X")&gt;0,"X",IF(COUNTIF(E16:E19,"?")&gt;0,"$","X")))</f>
        <v>X</v>
      </c>
      <c r="F15" s="25" t="str">
        <f t="shared" si="2"/>
        <v>X</v>
      </c>
      <c r="G15" s="25" t="str">
        <f t="shared" si="2"/>
        <v>X</v>
      </c>
      <c r="H15" s="25" t="str">
        <f t="shared" si="2"/>
        <v>X</v>
      </c>
    </row>
    <row r="16" spans="2:8" s="18" customFormat="1" ht="31.5" x14ac:dyDescent="0.2">
      <c r="B16" s="108" t="s">
        <v>46</v>
      </c>
      <c r="C16" s="109" t="s">
        <v>68</v>
      </c>
      <c r="D16" s="110"/>
      <c r="E16" s="111"/>
      <c r="F16" s="111"/>
      <c r="G16" s="111"/>
      <c r="H16" s="111"/>
    </row>
    <row r="17" spans="1:8" s="18" customFormat="1" ht="31.5" x14ac:dyDescent="0.2">
      <c r="B17" s="108" t="s">
        <v>47</v>
      </c>
      <c r="C17" s="112" t="s">
        <v>67</v>
      </c>
      <c r="D17" s="110"/>
      <c r="E17" s="111"/>
      <c r="F17" s="111"/>
      <c r="G17" s="111"/>
      <c r="H17" s="111"/>
    </row>
    <row r="18" spans="1:8" s="18" customFormat="1" ht="15.75" x14ac:dyDescent="0.2">
      <c r="B18" s="108" t="s">
        <v>48</v>
      </c>
      <c r="C18" s="112" t="s">
        <v>49</v>
      </c>
      <c r="D18" s="110"/>
      <c r="E18" s="111"/>
      <c r="F18" s="111"/>
      <c r="G18" s="111"/>
      <c r="H18" s="111"/>
    </row>
    <row r="19" spans="1:8" s="18" customFormat="1" ht="16.5" thickBot="1" x14ac:dyDescent="0.25">
      <c r="B19" s="108" t="s">
        <v>50</v>
      </c>
      <c r="C19" s="113" t="s">
        <v>87</v>
      </c>
      <c r="D19" s="110"/>
      <c r="E19" s="111"/>
      <c r="F19" s="111"/>
      <c r="G19" s="111"/>
      <c r="H19" s="111"/>
    </row>
    <row r="20" spans="1:8" s="18" customFormat="1" ht="21" customHeight="1" thickBot="1" x14ac:dyDescent="0.25">
      <c r="B20" s="85" t="s">
        <v>51</v>
      </c>
      <c r="C20" s="114" t="s">
        <v>52</v>
      </c>
      <c r="D20" s="115" t="str">
        <f>IF(COUNTIF(D21:D22,"V")+COUNTIF(D21:D22,"ל.ר.")=2,"V",IF(COUNTIF(D21:D22,"X")&gt;0,"X",IF(COUNTIF(D21:D22,"?")&gt;0,"$","X")))</f>
        <v>X</v>
      </c>
      <c r="E20" s="115" t="str">
        <f t="shared" ref="E20:H20" si="3">IF(COUNTIF(E21:E22,"V")+COUNTIF(E21:E22,"ל.ר.")=2,"V",IF(COUNTIF(E21:E22,"X")&gt;0,"X",IF(COUNTIF(E21:E22,"?")&gt;0,"$","X")))</f>
        <v>X</v>
      </c>
      <c r="F20" s="115" t="str">
        <f t="shared" si="3"/>
        <v>X</v>
      </c>
      <c r="G20" s="115" t="str">
        <f t="shared" si="3"/>
        <v>X</v>
      </c>
      <c r="H20" s="115" t="str">
        <f t="shared" si="3"/>
        <v>X</v>
      </c>
    </row>
    <row r="21" spans="1:8" s="18" customFormat="1" ht="31.5" x14ac:dyDescent="0.2">
      <c r="B21" s="116" t="s">
        <v>53</v>
      </c>
      <c r="C21" s="117" t="s">
        <v>66</v>
      </c>
      <c r="D21" s="96"/>
      <c r="E21" s="96"/>
      <c r="F21" s="96"/>
      <c r="G21" s="96"/>
      <c r="H21" s="96"/>
    </row>
    <row r="22" spans="1:8" s="18" customFormat="1" ht="15.75" x14ac:dyDescent="0.2">
      <c r="B22" s="116" t="s">
        <v>54</v>
      </c>
      <c r="C22" s="118" t="s">
        <v>55</v>
      </c>
      <c r="D22" s="119"/>
      <c r="E22" s="119"/>
      <c r="F22" s="119"/>
      <c r="G22" s="119"/>
      <c r="H22" s="119"/>
    </row>
    <row r="23" spans="1:8" ht="21" customHeight="1" thickBot="1" x14ac:dyDescent="0.25">
      <c r="A23" s="18"/>
      <c r="B23" s="84"/>
      <c r="C23" s="84"/>
      <c r="E23" s="84"/>
      <c r="F23" s="84"/>
      <c r="H23" s="84"/>
    </row>
    <row r="24" spans="1:8" s="26" customFormat="1" ht="30" customHeight="1" thickBot="1" x14ac:dyDescent="0.3">
      <c r="B24" s="127" t="s">
        <v>4</v>
      </c>
      <c r="C24" s="128"/>
      <c r="D24" s="27" t="str">
        <f>IF(AND(D7="V",D13="V",D15="V",D20="V"),"V",IF(OR(D7="X",D13="X",D15="X",D20="X"),"X",IF(OR(D7="?",D13="?",D15="?",D20="?"),"$","X")))</f>
        <v>X</v>
      </c>
      <c r="E24" s="27" t="str">
        <f>IF(AND(E7="V",E13="V",E15="V",E20="V"),"V",IF(OR(E7="X",E13="X",E15="X",E20="X"),"X",IF(OR(E7="?",E13="?",E15="?",E20="?"),"$","X")))</f>
        <v>X</v>
      </c>
      <c r="F24" s="27" t="str">
        <f>IF(AND(F7="V",F13="V",F15="V",F20="V"),"V",IF(OR(F7="X",F13="X",F15="X",F20="X"),"X",IF(OR(F7="?",F13="?",F15="?",F20="?"),"$","X")))</f>
        <v>X</v>
      </c>
      <c r="G24" s="27" t="str">
        <f>IF(AND(G7="V",G13="V",G15="V",G20="V"),"V",IF(OR(G7="X",G13="X",G15="X",G20="X"),"X",IF(OR(G7="?",G13="?",G15="?",G20="?"),"$","X")))</f>
        <v>X</v>
      </c>
      <c r="H24" s="27" t="str">
        <f>IF(AND(H7="V",H13="V",H15="V",H20="V"),"V",IF(OR(H7="X",H13="X",H15="X",H20="X"),"X",IF(OR(H7="?",H13="?",H15="?",H20="?"),"$","X")))</f>
        <v>X</v>
      </c>
    </row>
    <row r="25" spans="1:8" ht="24" customHeight="1" thickBot="1" x14ac:dyDescent="0.25">
      <c r="A25" s="18"/>
    </row>
    <row r="26" spans="1:8" s="28" customFormat="1" ht="21" customHeight="1" thickBot="1" x14ac:dyDescent="0.25">
      <c r="B26" s="86">
        <v>6</v>
      </c>
      <c r="C26" s="88" t="s">
        <v>7</v>
      </c>
      <c r="D26" s="29" t="str">
        <f>IF(COUNTIF(D27:D36,"V")+COUNTIF(D27:D36,"ל.ר.")=10,"V",IF(COUNTIF(D27:D36,"X")&gt;0,"X",IF(COUNTIF(D27:D36,"?")&gt;0,"$","X")))</f>
        <v>X</v>
      </c>
      <c r="E26" s="29" t="str">
        <f t="shared" ref="E26:H26" si="4">IF(COUNTIF(E27:E36,"V")+COUNTIF(E27:E36,"ל.ר.")=10,"V",IF(COUNTIF(E27:E36,"X")&gt;0,"X",IF(COUNTIF(E27:E36,"?")&gt;0,"$","X")))</f>
        <v>X</v>
      </c>
      <c r="F26" s="29" t="str">
        <f t="shared" si="4"/>
        <v>X</v>
      </c>
      <c r="G26" s="29" t="str">
        <f t="shared" si="4"/>
        <v>X</v>
      </c>
      <c r="H26" s="29" t="str">
        <f t="shared" si="4"/>
        <v>X</v>
      </c>
    </row>
    <row r="27" spans="1:8" s="28" customFormat="1" ht="15.75" x14ac:dyDescent="0.2">
      <c r="B27" s="87">
        <v>6.1</v>
      </c>
      <c r="C27" s="89" t="s">
        <v>58</v>
      </c>
      <c r="D27" s="1"/>
      <c r="E27" s="1"/>
      <c r="F27" s="1"/>
      <c r="G27" s="1"/>
      <c r="H27" s="1"/>
    </row>
    <row r="28" spans="1:8" s="28" customFormat="1" ht="15.75" x14ac:dyDescent="0.2">
      <c r="B28" s="87">
        <v>6.2</v>
      </c>
      <c r="C28" s="90" t="s">
        <v>59</v>
      </c>
      <c r="D28" s="1"/>
      <c r="E28" s="1"/>
      <c r="F28" s="1"/>
      <c r="G28" s="1"/>
      <c r="H28" s="1"/>
    </row>
    <row r="29" spans="1:8" s="28" customFormat="1" ht="15.75" x14ac:dyDescent="0.2">
      <c r="B29" s="87">
        <v>6.3</v>
      </c>
      <c r="C29" s="90" t="s">
        <v>60</v>
      </c>
      <c r="D29" s="1"/>
      <c r="E29" s="1"/>
      <c r="F29" s="1"/>
      <c r="G29" s="1"/>
      <c r="H29" s="1"/>
    </row>
    <row r="30" spans="1:8" s="28" customFormat="1" ht="15.75" x14ac:dyDescent="0.2">
      <c r="B30" s="87">
        <v>6.4</v>
      </c>
      <c r="C30" s="90" t="s">
        <v>61</v>
      </c>
      <c r="D30" s="1"/>
      <c r="E30" s="1"/>
      <c r="F30" s="1"/>
      <c r="G30" s="1"/>
      <c r="H30" s="1"/>
    </row>
    <row r="31" spans="1:8" s="28" customFormat="1" ht="30" x14ac:dyDescent="0.2">
      <c r="B31" s="87">
        <v>6.5</v>
      </c>
      <c r="C31" s="90" t="s">
        <v>62</v>
      </c>
      <c r="D31" s="1"/>
      <c r="E31" s="1"/>
      <c r="F31" s="1"/>
      <c r="G31" s="1"/>
      <c r="H31" s="1"/>
    </row>
    <row r="32" spans="1:8" s="28" customFormat="1" ht="15.75" x14ac:dyDescent="0.2">
      <c r="B32" s="87">
        <v>6.6</v>
      </c>
      <c r="C32" s="90" t="s">
        <v>63</v>
      </c>
      <c r="D32" s="1"/>
      <c r="E32" s="1"/>
      <c r="F32" s="1"/>
      <c r="G32" s="1"/>
      <c r="H32" s="1"/>
    </row>
    <row r="33" spans="2:8" s="28" customFormat="1" ht="15.75" x14ac:dyDescent="0.2">
      <c r="B33" s="87">
        <v>6.7</v>
      </c>
      <c r="C33" s="90" t="s">
        <v>64</v>
      </c>
      <c r="D33" s="1"/>
      <c r="E33" s="34"/>
      <c r="F33" s="34"/>
      <c r="G33" s="34"/>
      <c r="H33" s="34"/>
    </row>
    <row r="34" spans="2:8" s="28" customFormat="1" ht="15.75" x14ac:dyDescent="0.2">
      <c r="B34" s="87">
        <v>6.8</v>
      </c>
      <c r="C34" s="90" t="s">
        <v>56</v>
      </c>
      <c r="D34" s="1"/>
      <c r="E34" s="35"/>
      <c r="F34" s="35"/>
      <c r="G34" s="35"/>
      <c r="H34" s="35"/>
    </row>
    <row r="35" spans="2:8" s="28" customFormat="1" ht="15.75" x14ac:dyDescent="0.2">
      <c r="B35" s="87">
        <v>6.9</v>
      </c>
      <c r="C35" s="91" t="s">
        <v>65</v>
      </c>
      <c r="D35" s="1"/>
      <c r="E35" s="34"/>
      <c r="F35" s="34"/>
      <c r="G35" s="34"/>
      <c r="H35" s="34"/>
    </row>
    <row r="36" spans="2:8" s="28" customFormat="1" ht="15.75" x14ac:dyDescent="0.2">
      <c r="B36" s="124">
        <v>6.1</v>
      </c>
      <c r="C36" s="90" t="s">
        <v>57</v>
      </c>
      <c r="D36" s="1"/>
      <c r="E36" s="34"/>
      <c r="F36" s="34"/>
      <c r="G36" s="34"/>
      <c r="H36" s="34"/>
    </row>
    <row r="37" spans="2:8" x14ac:dyDescent="0.2">
      <c r="D37" s="70"/>
      <c r="E37" s="70"/>
      <c r="H37" s="70"/>
    </row>
    <row r="38" spans="2:8" ht="14.25" hidden="1" customHeight="1" x14ac:dyDescent="0.2">
      <c r="B38" s="30" t="s">
        <v>3</v>
      </c>
    </row>
    <row r="39" spans="2:8" ht="14.25" hidden="1" customHeight="1" x14ac:dyDescent="0.2">
      <c r="B39" s="31" t="s">
        <v>2</v>
      </c>
    </row>
    <row r="40" spans="2:8" ht="14.25" hidden="1" customHeight="1" x14ac:dyDescent="0.2">
      <c r="B40" s="31" t="s">
        <v>1</v>
      </c>
    </row>
    <row r="41" spans="2:8" ht="14.25" hidden="1" customHeight="1" x14ac:dyDescent="0.2">
      <c r="B41" s="31" t="s">
        <v>0</v>
      </c>
    </row>
    <row r="42" spans="2:8" ht="15" hidden="1" thickBot="1" x14ac:dyDescent="0.25">
      <c r="B42" s="32"/>
    </row>
  </sheetData>
  <mergeCells count="2">
    <mergeCell ref="C2:C3"/>
    <mergeCell ref="B24:C24"/>
  </mergeCells>
  <conditionalFormatting sqref="D16:H16 D7:H9 D23:H36 D13:H14">
    <cfRule type="containsText" dxfId="37" priority="73" operator="containsText" text="ל.ר.">
      <formula>NOT(ISERROR(SEARCH("ל.ר.",D7)))</formula>
    </cfRule>
    <cfRule type="containsText" dxfId="36" priority="74" operator="containsText" text="$">
      <formula>NOT(ISERROR(SEARCH("$",D7)))</formula>
    </cfRule>
    <cfRule type="containsText" dxfId="35" priority="75" operator="containsText" text="X">
      <formula>NOT(ISERROR(SEARCH("X",D7)))</formula>
    </cfRule>
    <cfRule type="containsText" dxfId="34" priority="76" operator="containsText" text="V">
      <formula>NOT(ISERROR(SEARCH("V",D7)))</formula>
    </cfRule>
  </conditionalFormatting>
  <conditionalFormatting sqref="D15:H15">
    <cfRule type="containsText" dxfId="33" priority="25" operator="containsText" text="ל.ר.">
      <formula>NOT(ISERROR(SEARCH("ל.ר.",D15)))</formula>
    </cfRule>
    <cfRule type="containsText" dxfId="32" priority="26" operator="containsText" text="$">
      <formula>NOT(ISERROR(SEARCH("$",D15)))</formula>
    </cfRule>
    <cfRule type="containsText" dxfId="31" priority="27" operator="containsText" text="X">
      <formula>NOT(ISERROR(SEARCH("X",D15)))</formula>
    </cfRule>
    <cfRule type="containsText" dxfId="30" priority="28" operator="containsText" text="V">
      <formula>NOT(ISERROR(SEARCH("V",D15)))</formula>
    </cfRule>
  </conditionalFormatting>
  <conditionalFormatting sqref="D20:H20">
    <cfRule type="containsText" dxfId="29" priority="13" operator="containsText" text="ל.ר.">
      <formula>NOT(ISERROR(SEARCH("ל.ר.",D20)))</formula>
    </cfRule>
    <cfRule type="containsText" dxfId="28" priority="14" operator="containsText" text="$">
      <formula>NOT(ISERROR(SEARCH("$",D20)))</formula>
    </cfRule>
    <cfRule type="containsText" dxfId="27" priority="15" operator="containsText" text="X">
      <formula>NOT(ISERROR(SEARCH("X",D20)))</formula>
    </cfRule>
    <cfRule type="containsText" dxfId="26" priority="16" operator="containsText" text="V">
      <formula>NOT(ISERROR(SEARCH("V",D20)))</formula>
    </cfRule>
  </conditionalFormatting>
  <conditionalFormatting sqref="D21:H21">
    <cfRule type="containsText" dxfId="25" priority="17" operator="containsText" text="ל.ר.">
      <formula>NOT(ISERROR(SEARCH("ל.ר.",D21)))</formula>
    </cfRule>
    <cfRule type="containsText" dxfId="24" priority="18" operator="containsText" text="$">
      <formula>NOT(ISERROR(SEARCH("$",D21)))</formula>
    </cfRule>
    <cfRule type="containsText" dxfId="23" priority="19" operator="containsText" text="X">
      <formula>NOT(ISERROR(SEARCH("X",D21)))</formula>
    </cfRule>
    <cfRule type="containsText" dxfId="22" priority="20" operator="containsText" text="V">
      <formula>NOT(ISERROR(SEARCH("V",D21)))</formula>
    </cfRule>
  </conditionalFormatting>
  <conditionalFormatting sqref="D10:H12">
    <cfRule type="containsText" dxfId="21" priority="9" operator="containsText" text="ל.ר.">
      <formula>NOT(ISERROR(SEARCH("ל.ר.",D10)))</formula>
    </cfRule>
    <cfRule type="containsText" dxfId="20" priority="10" operator="containsText" text="$">
      <formula>NOT(ISERROR(SEARCH("$",D10)))</formula>
    </cfRule>
    <cfRule type="containsText" dxfId="19" priority="11" operator="containsText" text="X">
      <formula>NOT(ISERROR(SEARCH("X",D10)))</formula>
    </cfRule>
    <cfRule type="containsText" dxfId="18" priority="12" operator="containsText" text="V">
      <formula>NOT(ISERROR(SEARCH("V",D10)))</formula>
    </cfRule>
  </conditionalFormatting>
  <conditionalFormatting sqref="D17:H19">
    <cfRule type="containsText" dxfId="17" priority="5" operator="containsText" text="ל.ר.">
      <formula>NOT(ISERROR(SEARCH("ל.ר.",D17)))</formula>
    </cfRule>
    <cfRule type="containsText" dxfId="16" priority="6" operator="containsText" text="$">
      <formula>NOT(ISERROR(SEARCH("$",D17)))</formula>
    </cfRule>
    <cfRule type="containsText" dxfId="15" priority="7" operator="containsText" text="X">
      <formula>NOT(ISERROR(SEARCH("X",D17)))</formula>
    </cfRule>
    <cfRule type="containsText" dxfId="14" priority="8" operator="containsText" text="V">
      <formula>NOT(ISERROR(SEARCH("V",D17)))</formula>
    </cfRule>
  </conditionalFormatting>
  <conditionalFormatting sqref="D22:H22">
    <cfRule type="containsText" dxfId="13" priority="1" operator="containsText" text="ל.ר.">
      <formula>NOT(ISERROR(SEARCH("ל.ר.",D22)))</formula>
    </cfRule>
    <cfRule type="containsText" dxfId="12" priority="2" operator="containsText" text="$">
      <formula>NOT(ISERROR(SEARCH("$",D22)))</formula>
    </cfRule>
    <cfRule type="containsText" dxfId="11" priority="3" operator="containsText" text="X">
      <formula>NOT(ISERROR(SEARCH("X",D22)))</formula>
    </cfRule>
    <cfRule type="containsText" dxfId="10" priority="4" operator="containsText" text="V">
      <formula>NOT(ISERROR(SEARCH("V",D22)))</formula>
    </cfRule>
  </conditionalFormatting>
  <dataValidations count="1">
    <dataValidation type="list" allowBlank="1" showInputMessage="1" showErrorMessage="1" sqref="D16:H19 D27:H36 D14:H14 D8:H12">
      <formula1>$B$38:$B$41</formula1>
    </dataValidation>
  </dataValidations>
  <pageMargins left="0.7" right="0.7" top="0.75" bottom="0.75" header="0.3" footer="0.3"/>
  <pageSetup scale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8"/>
  <sheetViews>
    <sheetView rightToLeft="1" tabSelected="1" zoomScale="80" zoomScaleNormal="8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.625" style="5" customWidth="1"/>
    <col min="2" max="2" width="9.25" style="5" bestFit="1" customWidth="1"/>
    <col min="3" max="3" width="18.625" style="5" customWidth="1"/>
    <col min="4" max="4" width="34" style="5" customWidth="1"/>
    <col min="5" max="5" width="10.5" style="5" customWidth="1"/>
    <col min="6" max="6" width="9" style="5" customWidth="1"/>
    <col min="7" max="7" width="6" style="5" customWidth="1"/>
    <col min="8" max="8" width="9.375" style="5" customWidth="1"/>
    <col min="9" max="9" width="9" style="5" customWidth="1"/>
    <col min="10" max="10" width="6" style="5" customWidth="1"/>
    <col min="11" max="11" width="9.375" style="5" customWidth="1"/>
    <col min="12" max="12" width="9" style="5" customWidth="1"/>
    <col min="13" max="13" width="6" style="5" customWidth="1"/>
    <col min="14" max="14" width="9.375" style="5" customWidth="1"/>
    <col min="15" max="15" width="9" style="5" customWidth="1"/>
    <col min="16" max="16" width="6" style="5" customWidth="1"/>
    <col min="17" max="17" width="9.375" style="5" customWidth="1"/>
    <col min="18" max="18" width="9" style="5" customWidth="1"/>
    <col min="19" max="19" width="6" style="5" customWidth="1"/>
    <col min="20" max="20" width="9.375" style="5" customWidth="1"/>
    <col min="21" max="16384" width="9" style="5"/>
  </cols>
  <sheetData>
    <row r="1" spans="1:20" ht="15" customHeight="1" thickBot="1" x14ac:dyDescent="0.25">
      <c r="D1" s="6"/>
    </row>
    <row r="2" spans="1:20" ht="18" x14ac:dyDescent="0.2">
      <c r="B2" s="142" t="s">
        <v>5</v>
      </c>
      <c r="C2" s="145" t="s">
        <v>11</v>
      </c>
      <c r="D2" s="146"/>
      <c r="E2" s="151" t="s">
        <v>12</v>
      </c>
      <c r="F2" s="133">
        <v>1</v>
      </c>
      <c r="G2" s="134"/>
      <c r="H2" s="135"/>
      <c r="I2" s="133">
        <v>2</v>
      </c>
      <c r="J2" s="134"/>
      <c r="K2" s="135"/>
      <c r="L2" s="133">
        <v>3</v>
      </c>
      <c r="M2" s="134"/>
      <c r="N2" s="135"/>
      <c r="O2" s="133">
        <v>4</v>
      </c>
      <c r="P2" s="134"/>
      <c r="Q2" s="135"/>
      <c r="R2" s="133">
        <v>5</v>
      </c>
      <c r="S2" s="134"/>
      <c r="T2" s="135"/>
    </row>
    <row r="3" spans="1:20" ht="18" x14ac:dyDescent="0.2">
      <c r="B3" s="143"/>
      <c r="C3" s="147"/>
      <c r="D3" s="148"/>
      <c r="E3" s="152"/>
      <c r="F3" s="136" t="str">
        <f>IF('תנאי-סף'!D3="","",'תנאי-סף'!D3)</f>
        <v/>
      </c>
      <c r="G3" s="137"/>
      <c r="H3" s="138"/>
      <c r="I3" s="136" t="str">
        <f>IF('תנאי-סף'!G3="","",'תנאי-סף'!G3)</f>
        <v/>
      </c>
      <c r="J3" s="137"/>
      <c r="K3" s="138"/>
      <c r="L3" s="136" t="str">
        <f>IF('תנאי-סף'!J3="","",'תנאי-סף'!J3)</f>
        <v/>
      </c>
      <c r="M3" s="137"/>
      <c r="N3" s="138"/>
      <c r="O3" s="136" t="str">
        <f>IF('תנאי-סף'!M3="","",'תנאי-סף'!M3)</f>
        <v/>
      </c>
      <c r="P3" s="137"/>
      <c r="Q3" s="138"/>
      <c r="R3" s="136" t="str">
        <f>IF('תנאי-סף'!P3="","",'תנאי-סף'!P3)</f>
        <v/>
      </c>
      <c r="S3" s="137"/>
      <c r="T3" s="138"/>
    </row>
    <row r="4" spans="1:20" ht="32.25" thickBot="1" x14ac:dyDescent="0.25">
      <c r="B4" s="144"/>
      <c r="C4" s="149"/>
      <c r="D4" s="150"/>
      <c r="E4" s="153"/>
      <c r="F4" s="7" t="s">
        <v>29</v>
      </c>
      <c r="G4" s="8" t="s">
        <v>13</v>
      </c>
      <c r="H4" s="9" t="s">
        <v>14</v>
      </c>
      <c r="I4" s="7" t="s">
        <v>29</v>
      </c>
      <c r="J4" s="8" t="s">
        <v>13</v>
      </c>
      <c r="K4" s="9" t="s">
        <v>14</v>
      </c>
      <c r="L4" s="7" t="s">
        <v>29</v>
      </c>
      <c r="M4" s="8" t="s">
        <v>13</v>
      </c>
      <c r="N4" s="9" t="s">
        <v>14</v>
      </c>
      <c r="O4" s="7" t="s">
        <v>29</v>
      </c>
      <c r="P4" s="8" t="s">
        <v>13</v>
      </c>
      <c r="Q4" s="9" t="s">
        <v>14</v>
      </c>
      <c r="R4" s="7" t="s">
        <v>29</v>
      </c>
      <c r="S4" s="8" t="s">
        <v>13</v>
      </c>
      <c r="T4" s="9" t="s">
        <v>14</v>
      </c>
    </row>
    <row r="5" spans="1:20" ht="18.75" thickBot="1" x14ac:dyDescent="0.25">
      <c r="B5" s="93" t="s">
        <v>71</v>
      </c>
      <c r="C5" s="156" t="s">
        <v>70</v>
      </c>
      <c r="D5" s="157"/>
      <c r="E5" s="97">
        <v>0.3</v>
      </c>
      <c r="F5" s="139">
        <f>H6*$E5</f>
        <v>0</v>
      </c>
      <c r="G5" s="140"/>
      <c r="H5" s="141"/>
      <c r="I5" s="139">
        <f>K6*$E5</f>
        <v>0</v>
      </c>
      <c r="J5" s="140"/>
      <c r="K5" s="141"/>
      <c r="L5" s="139">
        <f>N6*$E5</f>
        <v>0</v>
      </c>
      <c r="M5" s="140"/>
      <c r="N5" s="141"/>
      <c r="O5" s="139">
        <f>Q6*$E5</f>
        <v>0</v>
      </c>
      <c r="P5" s="140"/>
      <c r="Q5" s="141"/>
      <c r="R5" s="139">
        <f>T6*$E5</f>
        <v>0</v>
      </c>
      <c r="S5" s="140"/>
      <c r="T5" s="141"/>
    </row>
    <row r="6" spans="1:20" ht="46.5" customHeight="1" thickBot="1" x14ac:dyDescent="0.25">
      <c r="B6" s="92" t="s">
        <v>72</v>
      </c>
      <c r="C6" s="160" t="s">
        <v>78</v>
      </c>
      <c r="D6" s="161"/>
      <c r="E6" s="95">
        <v>0.8</v>
      </c>
      <c r="F6" s="178"/>
      <c r="G6" s="120">
        <f>IF(F6&lt;4,0,IF(F6&lt;8,(F6-3)*20,100))</f>
        <v>0</v>
      </c>
      <c r="H6" s="174">
        <f>SUMPRODUCT($E6:$E7,G6:G7)</f>
        <v>0</v>
      </c>
      <c r="I6" s="178"/>
      <c r="J6" s="120">
        <f>IF(I6&lt;4,0,IF(I6&lt;8,(I6-3)*20,100))</f>
        <v>0</v>
      </c>
      <c r="K6" s="174">
        <f>SUMPRODUCT($E6:$E7,J6:J7)</f>
        <v>0</v>
      </c>
      <c r="L6" s="178"/>
      <c r="M6" s="120">
        <f>IF(L6&lt;4,0,IF(L6&lt;8,(L6-3)*20,100))</f>
        <v>0</v>
      </c>
      <c r="N6" s="174">
        <f>SUMPRODUCT($E6:$E7,M6:M7)</f>
        <v>0</v>
      </c>
      <c r="O6" s="178"/>
      <c r="P6" s="120">
        <f>IF(O6&lt;4,0,IF(O6&lt;8,(O6-3)*20,100))</f>
        <v>0</v>
      </c>
      <c r="Q6" s="174">
        <f>SUMPRODUCT($E6:$E7,P6:P7)</f>
        <v>0</v>
      </c>
      <c r="R6" s="178"/>
      <c r="S6" s="120">
        <f>IF(R6&lt;4,0,IF(R6&lt;8,(R6-3)*20,100))</f>
        <v>0</v>
      </c>
      <c r="T6" s="174">
        <f>SUMPRODUCT($E6:$E7,S6:S7)</f>
        <v>0</v>
      </c>
    </row>
    <row r="7" spans="1:20" ht="48.75" customHeight="1" thickBot="1" x14ac:dyDescent="0.25">
      <c r="B7" s="99" t="s">
        <v>73</v>
      </c>
      <c r="C7" s="166" t="s">
        <v>77</v>
      </c>
      <c r="D7" s="167"/>
      <c r="E7" s="121">
        <v>0.2</v>
      </c>
      <c r="F7" s="178"/>
      <c r="G7" s="120">
        <f>IF(F7&lt;1,0,IF(F7&lt;3,50,100))</f>
        <v>0</v>
      </c>
      <c r="H7" s="175"/>
      <c r="I7" s="178"/>
      <c r="J7" s="120">
        <f>IF(I7&lt;1,0,IF(I7&lt;3,50,100))</f>
        <v>0</v>
      </c>
      <c r="K7" s="175"/>
      <c r="L7" s="178"/>
      <c r="M7" s="120">
        <f>IF(L7&lt;1,0,IF(L7&lt;3,50,100))</f>
        <v>0</v>
      </c>
      <c r="N7" s="175"/>
      <c r="O7" s="178"/>
      <c r="P7" s="120">
        <f>IF(O7&lt;1,0,IF(O7&lt;3,50,100))</f>
        <v>0</v>
      </c>
      <c r="Q7" s="175"/>
      <c r="R7" s="178"/>
      <c r="S7" s="120">
        <f>IF(R7&lt;1,0,IF(R7&lt;3,50,100))</f>
        <v>0</v>
      </c>
      <c r="T7" s="175"/>
    </row>
    <row r="8" spans="1:20" ht="18.75" thickBot="1" x14ac:dyDescent="0.25">
      <c r="B8" s="94" t="s">
        <v>74</v>
      </c>
      <c r="C8" s="156" t="s">
        <v>75</v>
      </c>
      <c r="D8" s="157"/>
      <c r="E8" s="97">
        <v>0.3</v>
      </c>
      <c r="F8" s="139">
        <f>H9*$E8</f>
        <v>0</v>
      </c>
      <c r="G8" s="140"/>
      <c r="H8" s="141"/>
      <c r="I8" s="139">
        <f>K9*$E8</f>
        <v>0</v>
      </c>
      <c r="J8" s="140"/>
      <c r="K8" s="141"/>
      <c r="L8" s="139">
        <f>N9*$E8</f>
        <v>0</v>
      </c>
      <c r="M8" s="140"/>
      <c r="N8" s="141"/>
      <c r="O8" s="139">
        <f>Q9*$E8</f>
        <v>0</v>
      </c>
      <c r="P8" s="140"/>
      <c r="Q8" s="141"/>
      <c r="R8" s="139">
        <f>T9*$E8</f>
        <v>0</v>
      </c>
      <c r="S8" s="140"/>
      <c r="T8" s="141"/>
    </row>
    <row r="9" spans="1:20" ht="55.5" customHeight="1" thickBot="1" x14ac:dyDescent="0.25">
      <c r="B9" s="92" t="s">
        <v>76</v>
      </c>
      <c r="C9" s="158" t="s">
        <v>79</v>
      </c>
      <c r="D9" s="159"/>
      <c r="E9" s="95">
        <v>0.4</v>
      </c>
      <c r="F9" s="179"/>
      <c r="G9" s="10">
        <f>IF(F9="V",100,0)</f>
        <v>0</v>
      </c>
      <c r="H9" s="174">
        <f>SUMPRODUCT($E9:$E10,G9:G10)</f>
        <v>0</v>
      </c>
      <c r="I9" s="179"/>
      <c r="J9" s="10">
        <f>IF(I9="V",100,0)</f>
        <v>0</v>
      </c>
      <c r="K9" s="174">
        <f>SUMPRODUCT($E9:$E10,J9:J10)</f>
        <v>0</v>
      </c>
      <c r="L9" s="179"/>
      <c r="M9" s="10">
        <f>IF(L9="V",100,0)</f>
        <v>0</v>
      </c>
      <c r="N9" s="174">
        <f>SUMPRODUCT($E9:$E10,M9:M10)</f>
        <v>0</v>
      </c>
      <c r="O9" s="179"/>
      <c r="P9" s="10">
        <f>IF(O9="V",100,0)</f>
        <v>0</v>
      </c>
      <c r="Q9" s="174">
        <f>SUMPRODUCT($E9:$E10,P9:P10)</f>
        <v>0</v>
      </c>
      <c r="R9" s="179"/>
      <c r="S9" s="10">
        <f>IF(R9="V",100,0)</f>
        <v>0</v>
      </c>
      <c r="T9" s="174">
        <f>SUMPRODUCT($E9:$E10,S9:S10)</f>
        <v>0</v>
      </c>
    </row>
    <row r="10" spans="1:20" ht="43.5" customHeight="1" thickBot="1" x14ac:dyDescent="0.25">
      <c r="B10" s="92" t="s">
        <v>80</v>
      </c>
      <c r="C10" s="158" t="s">
        <v>86</v>
      </c>
      <c r="D10" s="159"/>
      <c r="E10" s="95">
        <v>0.6</v>
      </c>
      <c r="F10" s="179"/>
      <c r="G10" s="120">
        <f>IF(F10&lt;4,0,IF(F10&lt;8,(F10-3)*20,100))</f>
        <v>0</v>
      </c>
      <c r="H10" s="175"/>
      <c r="I10" s="179"/>
      <c r="J10" s="120">
        <f>IF(I10&lt;4,0,IF(I10&lt;8,(I10-3)*20,100))</f>
        <v>0</v>
      </c>
      <c r="K10" s="175"/>
      <c r="L10" s="179"/>
      <c r="M10" s="120">
        <f>IF(L10&lt;4,0,IF(L10&lt;8,(L10-3)*20,100))</f>
        <v>0</v>
      </c>
      <c r="N10" s="175"/>
      <c r="O10" s="179"/>
      <c r="P10" s="120">
        <f>IF(O10&lt;4,0,IF(O10&lt;8,(O10-3)*20,100))</f>
        <v>0</v>
      </c>
      <c r="Q10" s="175"/>
      <c r="R10" s="179"/>
      <c r="S10" s="120">
        <f>IF(R10&lt;4,0,IF(R10&lt;8,(R10-3)*20,100))</f>
        <v>0</v>
      </c>
      <c r="T10" s="175"/>
    </row>
    <row r="11" spans="1:20" ht="18.75" thickBot="1" x14ac:dyDescent="0.25">
      <c r="B11" s="94" t="s">
        <v>81</v>
      </c>
      <c r="C11" s="156" t="s">
        <v>82</v>
      </c>
      <c r="D11" s="157"/>
      <c r="E11" s="97">
        <v>0.4</v>
      </c>
      <c r="F11" s="139">
        <f>H12*$E11</f>
        <v>0</v>
      </c>
      <c r="G11" s="140"/>
      <c r="H11" s="141"/>
      <c r="I11" s="139">
        <f>K12*$E11</f>
        <v>0</v>
      </c>
      <c r="J11" s="140"/>
      <c r="K11" s="141"/>
      <c r="L11" s="139">
        <f>N12*$E11</f>
        <v>0</v>
      </c>
      <c r="M11" s="140"/>
      <c r="N11" s="141"/>
      <c r="O11" s="139">
        <f>Q12*$E11</f>
        <v>0</v>
      </c>
      <c r="P11" s="140"/>
      <c r="Q11" s="141"/>
      <c r="R11" s="139">
        <f>T12*$E11</f>
        <v>0</v>
      </c>
      <c r="S11" s="140"/>
      <c r="T11" s="141"/>
    </row>
    <row r="12" spans="1:20" ht="35.25" customHeight="1" thickBot="1" x14ac:dyDescent="0.25">
      <c r="B12" s="100" t="s">
        <v>83</v>
      </c>
      <c r="C12" s="154" t="s">
        <v>88</v>
      </c>
      <c r="D12" s="155"/>
      <c r="E12" s="101">
        <v>0.3</v>
      </c>
      <c r="F12" s="180"/>
      <c r="G12" s="181"/>
      <c r="H12" s="174">
        <f>SUMPRODUCT($E12:$E14,G12:G14)</f>
        <v>0</v>
      </c>
      <c r="I12" s="180"/>
      <c r="J12" s="181"/>
      <c r="K12" s="174">
        <f>SUMPRODUCT($E12:$E14,J12:J14)</f>
        <v>0</v>
      </c>
      <c r="L12" s="180"/>
      <c r="M12" s="181"/>
      <c r="N12" s="174">
        <f>SUMPRODUCT($E12:$E14,M12:M14)</f>
        <v>0</v>
      </c>
      <c r="O12" s="180"/>
      <c r="P12" s="181"/>
      <c r="Q12" s="174">
        <f>SUMPRODUCT($E12:$E14,P12:P14)</f>
        <v>0</v>
      </c>
      <c r="R12" s="180"/>
      <c r="S12" s="181"/>
      <c r="T12" s="174">
        <f>SUMPRODUCT($E12:$E14,S12:S14)</f>
        <v>0</v>
      </c>
    </row>
    <row r="13" spans="1:20" ht="34.5" customHeight="1" thickBot="1" x14ac:dyDescent="0.25">
      <c r="B13" s="100" t="s">
        <v>84</v>
      </c>
      <c r="C13" s="154" t="s">
        <v>89</v>
      </c>
      <c r="D13" s="155"/>
      <c r="E13" s="122">
        <v>0.3</v>
      </c>
      <c r="F13" s="180"/>
      <c r="G13" s="181"/>
      <c r="H13" s="176"/>
      <c r="I13" s="180"/>
      <c r="J13" s="181"/>
      <c r="K13" s="176"/>
      <c r="L13" s="180"/>
      <c r="M13" s="181"/>
      <c r="N13" s="176"/>
      <c r="O13" s="180"/>
      <c r="P13" s="181"/>
      <c r="Q13" s="176"/>
      <c r="R13" s="180"/>
      <c r="S13" s="181"/>
      <c r="T13" s="176"/>
    </row>
    <row r="14" spans="1:20" s="177" customFormat="1" ht="34.5" customHeight="1" thickBot="1" x14ac:dyDescent="0.25">
      <c r="B14" s="100" t="s">
        <v>85</v>
      </c>
      <c r="C14" s="154" t="s">
        <v>90</v>
      </c>
      <c r="D14" s="155"/>
      <c r="E14" s="122">
        <v>0.4</v>
      </c>
      <c r="F14" s="180"/>
      <c r="G14" s="181"/>
      <c r="H14" s="175"/>
      <c r="I14" s="180"/>
      <c r="J14" s="181"/>
      <c r="K14" s="175"/>
      <c r="L14" s="180"/>
      <c r="M14" s="181"/>
      <c r="N14" s="175"/>
      <c r="O14" s="180"/>
      <c r="P14" s="181"/>
      <c r="Q14" s="175"/>
      <c r="R14" s="180"/>
      <c r="S14" s="181"/>
      <c r="T14" s="175"/>
    </row>
    <row r="15" spans="1:20" ht="35.25" customHeight="1" thickBot="1" x14ac:dyDescent="0.3">
      <c r="A15" s="11"/>
      <c r="B15" s="164" t="s">
        <v>16</v>
      </c>
      <c r="C15" s="165"/>
      <c r="D15" s="165"/>
      <c r="E15" s="98">
        <f>E11+E8+E5</f>
        <v>1</v>
      </c>
      <c r="F15" s="129">
        <f>F5+F8+F11</f>
        <v>0</v>
      </c>
      <c r="G15" s="130"/>
      <c r="H15" s="131"/>
      <c r="I15" s="129">
        <f>I5+I8+I11</f>
        <v>0</v>
      </c>
      <c r="J15" s="130"/>
      <c r="K15" s="131"/>
      <c r="L15" s="129">
        <f>L5+L8+L11</f>
        <v>0</v>
      </c>
      <c r="M15" s="130"/>
      <c r="N15" s="131"/>
      <c r="O15" s="129">
        <f>O5+O8+O11</f>
        <v>0</v>
      </c>
      <c r="P15" s="130"/>
      <c r="Q15" s="131"/>
      <c r="R15" s="129">
        <f>R5+R8+R11</f>
        <v>0</v>
      </c>
      <c r="S15" s="130"/>
      <c r="T15" s="131"/>
    </row>
    <row r="16" spans="1:20" ht="20.25" customHeight="1" thickBot="1" x14ac:dyDescent="0.25">
      <c r="A16" s="12"/>
      <c r="B16" s="162" t="s">
        <v>15</v>
      </c>
      <c r="C16" s="163"/>
      <c r="D16" s="163"/>
      <c r="E16" s="123">
        <v>75</v>
      </c>
      <c r="F16" s="132" t="str">
        <f>IF(F15&gt;=$E$16,"V","X")</f>
        <v>X</v>
      </c>
      <c r="G16" s="132"/>
      <c r="H16" s="132"/>
      <c r="I16" s="132" t="str">
        <f>IF(I15&gt;=$E$16,"V","X")</f>
        <v>X</v>
      </c>
      <c r="J16" s="132"/>
      <c r="K16" s="132"/>
      <c r="L16" s="132" t="str">
        <f>IF(L15&gt;=$E$16,"V","X")</f>
        <v>X</v>
      </c>
      <c r="M16" s="132"/>
      <c r="N16" s="132"/>
      <c r="O16" s="132" t="str">
        <f>IF(O15&gt;=$E$16,"V","X")</f>
        <v>X</v>
      </c>
      <c r="P16" s="132"/>
      <c r="Q16" s="132"/>
      <c r="R16" s="132" t="str">
        <f>IF(R15&gt;=$E$16,"V","X")</f>
        <v>X</v>
      </c>
      <c r="S16" s="132"/>
      <c r="T16" s="132"/>
    </row>
    <row r="17" spans="2:4" x14ac:dyDescent="0.2">
      <c r="B17" s="13" t="s">
        <v>9</v>
      </c>
      <c r="D17" s="6"/>
    </row>
    <row r="18" spans="2:4" x14ac:dyDescent="0.2">
      <c r="B18" s="13" t="s">
        <v>10</v>
      </c>
      <c r="D18" s="6"/>
    </row>
  </sheetData>
  <sheetProtection algorithmName="SHA-512" hashValue="/JgGf4ZXP407nI4SzfvmwV7hWZrlxsHyttf1PzxluG0vP/6XJbOv9NaJI64dSoLFTlQW5z2nvYtjPVLSXOmB6A==" saltValue="V9S3gwiZfx7mn+1u0UzGhQ==" spinCount="100000" sheet="1" objects="1" scenarios="1"/>
  <dataConsolidate/>
  <mergeCells count="65">
    <mergeCell ref="T12:T14"/>
    <mergeCell ref="N6:N7"/>
    <mergeCell ref="N9:N10"/>
    <mergeCell ref="N12:N14"/>
    <mergeCell ref="Q6:Q7"/>
    <mergeCell ref="Q9:Q10"/>
    <mergeCell ref="Q12:Q14"/>
    <mergeCell ref="R2:T2"/>
    <mergeCell ref="R3:T3"/>
    <mergeCell ref="R5:T5"/>
    <mergeCell ref="R8:T8"/>
    <mergeCell ref="R11:T11"/>
    <mergeCell ref="T6:T7"/>
    <mergeCell ref="T9:T10"/>
    <mergeCell ref="R15:T15"/>
    <mergeCell ref="R16:T16"/>
    <mergeCell ref="L2:N2"/>
    <mergeCell ref="L3:N3"/>
    <mergeCell ref="L5:N5"/>
    <mergeCell ref="L8:N8"/>
    <mergeCell ref="L11:N11"/>
    <mergeCell ref="L15:N15"/>
    <mergeCell ref="L16:N16"/>
    <mergeCell ref="O2:Q2"/>
    <mergeCell ref="O3:Q3"/>
    <mergeCell ref="O5:Q5"/>
    <mergeCell ref="O8:Q8"/>
    <mergeCell ref="O11:Q11"/>
    <mergeCell ref="O15:Q15"/>
    <mergeCell ref="O16:Q16"/>
    <mergeCell ref="F15:H15"/>
    <mergeCell ref="C6:D6"/>
    <mergeCell ref="F16:H16"/>
    <mergeCell ref="B16:D16"/>
    <mergeCell ref="F11:H11"/>
    <mergeCell ref="F8:H8"/>
    <mergeCell ref="B15:D15"/>
    <mergeCell ref="C7:D7"/>
    <mergeCell ref="C13:D13"/>
    <mergeCell ref="C14:D14"/>
    <mergeCell ref="H6:H7"/>
    <mergeCell ref="H9:H10"/>
    <mergeCell ref="H12:H14"/>
    <mergeCell ref="B2:B4"/>
    <mergeCell ref="C2:D4"/>
    <mergeCell ref="E2:E4"/>
    <mergeCell ref="F2:H2"/>
    <mergeCell ref="C12:D12"/>
    <mergeCell ref="C11:D11"/>
    <mergeCell ref="C9:D9"/>
    <mergeCell ref="C10:D10"/>
    <mergeCell ref="C5:D5"/>
    <mergeCell ref="C8:D8"/>
    <mergeCell ref="F3:H3"/>
    <mergeCell ref="F5:H5"/>
    <mergeCell ref="I15:K15"/>
    <mergeCell ref="I16:K16"/>
    <mergeCell ref="I2:K2"/>
    <mergeCell ref="I3:K3"/>
    <mergeCell ref="I5:K5"/>
    <mergeCell ref="I8:K8"/>
    <mergeCell ref="I11:K11"/>
    <mergeCell ref="K6:K7"/>
    <mergeCell ref="K9:K10"/>
    <mergeCell ref="K12:K14"/>
  </mergeCells>
  <conditionalFormatting sqref="F16:H16">
    <cfRule type="expression" dxfId="9" priority="45">
      <formula>F16="X"</formula>
    </cfRule>
    <cfRule type="expression" dxfId="8" priority="46">
      <formula>F16="V"</formula>
    </cfRule>
  </conditionalFormatting>
  <conditionalFormatting sqref="I16:K16">
    <cfRule type="expression" dxfId="7" priority="7">
      <formula>I16="X"</formula>
    </cfRule>
    <cfRule type="expression" dxfId="6" priority="8">
      <formula>I16="V"</formula>
    </cfRule>
  </conditionalFormatting>
  <conditionalFormatting sqref="L16:N16">
    <cfRule type="expression" dxfId="5" priority="5">
      <formula>L16="X"</formula>
    </cfRule>
    <cfRule type="expression" dxfId="4" priority="6">
      <formula>L16="V"</formula>
    </cfRule>
  </conditionalFormatting>
  <conditionalFormatting sqref="O16:Q16">
    <cfRule type="expression" dxfId="3" priority="3">
      <formula>O16="X"</formula>
    </cfRule>
    <cfRule type="expression" dxfId="2" priority="4">
      <formula>O16="V"</formula>
    </cfRule>
  </conditionalFormatting>
  <conditionalFormatting sqref="R16:T16">
    <cfRule type="expression" dxfId="1" priority="1">
      <formula>R16="X"</formula>
    </cfRule>
    <cfRule type="expression" dxfId="0" priority="2">
      <formula>R16="V"</formula>
    </cfRule>
  </conditionalFormatting>
  <dataValidations count="2">
    <dataValidation type="list" allowBlank="1" showInputMessage="1" showErrorMessage="1" errorTitle="שגיאה" error="יש לסמן V במידה וקיים_x000a_X במידה ולא קיים" sqref="F9 O9 I9 L9 R9">
      <formula1>"V,X"</formula1>
    </dataValidation>
    <dataValidation type="decimal" allowBlank="1" showInputMessage="1" showErrorMessage="1" errorTitle="שגיאה" error="יש להזין ציון בין 0 ל 10" sqref="F12:F14 O12:O14 I12:I14 L12:L14 R12:R14">
      <formula1>0</formula1>
      <formula2>10</formula2>
    </dataValidation>
  </dataValidations>
  <pageMargins left="0.7" right="0.7" top="0.75" bottom="0.75" header="0.3" footer="0.3"/>
  <pageSetup orientation="portrait" r:id="rId1"/>
  <ignoredErrors>
    <ignoredError sqref="H6 H9 H12 T6 T9 T12 Q12 Q9 Q6 N6 N9 N12 K12 K9 K6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rightToLeft="1" zoomScale="90" zoomScaleNormal="90" workbookViewId="0"/>
  </sheetViews>
  <sheetFormatPr defaultRowHeight="14.25" x14ac:dyDescent="0.2"/>
  <cols>
    <col min="1" max="2" width="9" customWidth="1"/>
    <col min="3" max="3" width="18.125" customWidth="1"/>
    <col min="4" max="8" width="12.625" customWidth="1"/>
  </cols>
  <sheetData>
    <row r="1" spans="1:8" ht="15" thickBot="1" x14ac:dyDescent="0.25">
      <c r="A1" s="5"/>
      <c r="B1" s="5"/>
      <c r="C1" s="5"/>
      <c r="D1" s="5"/>
      <c r="E1" s="5"/>
      <c r="F1" s="5"/>
      <c r="G1" s="5"/>
      <c r="H1" s="5"/>
    </row>
    <row r="2" spans="1:8" ht="15" x14ac:dyDescent="0.2">
      <c r="A2" s="5"/>
      <c r="B2" s="5"/>
      <c r="C2" s="168" t="s">
        <v>22</v>
      </c>
      <c r="D2" s="36">
        <v>1</v>
      </c>
      <c r="E2" s="37">
        <v>2</v>
      </c>
      <c r="F2" s="37">
        <v>3</v>
      </c>
      <c r="G2" s="37">
        <v>4</v>
      </c>
      <c r="H2" s="38">
        <v>5</v>
      </c>
    </row>
    <row r="3" spans="1:8" ht="15" x14ac:dyDescent="0.2">
      <c r="A3" s="5"/>
      <c r="B3" s="5"/>
      <c r="C3" s="169"/>
      <c r="D3" s="39" t="str">
        <f>IF('תנאי-סף'!D3="","",'תנאי-סף'!D3)</f>
        <v/>
      </c>
      <c r="E3" s="40" t="str">
        <f>IF('תנאי-סף'!G3="","",'תנאי-סף'!G3)</f>
        <v/>
      </c>
      <c r="F3" s="40" t="str">
        <f>IF('תנאי-סף'!E3="","",'תנאי-סף'!E3)</f>
        <v/>
      </c>
      <c r="G3" s="40" t="str">
        <f>IF('תנאי-סף'!F3="","",'תנאי-סף'!F3)</f>
        <v/>
      </c>
      <c r="H3" s="41" t="str">
        <f>IF('תנאי-סף'!H3="","",'תנאי-סף'!H3)</f>
        <v/>
      </c>
    </row>
    <row r="4" spans="1:8" ht="15" x14ac:dyDescent="0.2">
      <c r="A4" s="5"/>
      <c r="B4" s="5"/>
      <c r="C4" s="42" t="s">
        <v>17</v>
      </c>
      <c r="D4" s="66"/>
      <c r="E4" s="67"/>
      <c r="F4" s="67"/>
      <c r="G4" s="67"/>
      <c r="H4" s="68"/>
    </row>
    <row r="5" spans="1:8" ht="15.75" thickBot="1" x14ac:dyDescent="0.25">
      <c r="A5" s="5"/>
      <c r="B5" s="5"/>
      <c r="C5" s="43" t="s">
        <v>18</v>
      </c>
      <c r="D5" s="44">
        <f>IFERROR(MIN($D$4:$H$4)/D4*100,0)</f>
        <v>0</v>
      </c>
      <c r="E5" s="45">
        <f>IFERROR(MIN($D$4:$H$4)/E4*100,0)</f>
        <v>0</v>
      </c>
      <c r="F5" s="45">
        <f>IFERROR(MIN($D$4:$H$4)/F4*100,0)</f>
        <v>0</v>
      </c>
      <c r="G5" s="45">
        <f>IFERROR(MIN($D$4:$H$4)/G4*100,0)</f>
        <v>0</v>
      </c>
      <c r="H5" s="46">
        <f>IFERROR(MIN($D$4:$H$4)/H4*100,0)</f>
        <v>0</v>
      </c>
    </row>
    <row r="6" spans="1:8" x14ac:dyDescent="0.2">
      <c r="A6" s="5"/>
      <c r="B6" s="5"/>
      <c r="C6" s="5"/>
      <c r="D6" s="5"/>
      <c r="E6" s="5"/>
      <c r="F6" s="5"/>
      <c r="G6" s="5"/>
      <c r="H6" s="5"/>
    </row>
    <row r="7" spans="1:8" x14ac:dyDescent="0.2">
      <c r="A7" s="5"/>
      <c r="B7" s="5"/>
      <c r="C7" s="5"/>
      <c r="D7" s="5"/>
      <c r="E7" s="5"/>
      <c r="F7" s="5"/>
      <c r="G7" s="5"/>
      <c r="H7" s="5"/>
    </row>
    <row r="8" spans="1:8" x14ac:dyDescent="0.2">
      <c r="A8" s="5"/>
      <c r="B8" s="5"/>
      <c r="C8" s="5"/>
      <c r="D8" s="5"/>
      <c r="E8" s="5"/>
      <c r="F8" s="5"/>
      <c r="G8" s="5"/>
      <c r="H8" s="5"/>
    </row>
    <row r="9" spans="1:8" x14ac:dyDescent="0.2">
      <c r="A9" s="5"/>
      <c r="B9" s="5"/>
      <c r="C9" s="5"/>
      <c r="D9" s="5"/>
      <c r="E9" s="5"/>
      <c r="F9" s="5"/>
      <c r="G9" s="5"/>
      <c r="H9" s="5"/>
    </row>
    <row r="10" spans="1:8" ht="15" thickBot="1" x14ac:dyDescent="0.25">
      <c r="A10" s="5"/>
      <c r="B10" s="5"/>
      <c r="C10" s="5"/>
      <c r="D10" s="5"/>
      <c r="E10" s="5"/>
      <c r="F10" s="5"/>
      <c r="G10" s="5"/>
      <c r="H10" s="5"/>
    </row>
    <row r="11" spans="1:8" ht="15.75" thickBot="1" x14ac:dyDescent="0.3">
      <c r="A11" s="5"/>
      <c r="B11" s="170" t="s">
        <v>23</v>
      </c>
      <c r="C11" s="171"/>
      <c r="D11" s="47">
        <v>1</v>
      </c>
      <c r="E11" s="37">
        <v>2</v>
      </c>
      <c r="F11" s="37">
        <v>3</v>
      </c>
      <c r="G11" s="37">
        <v>4</v>
      </c>
      <c r="H11" s="38">
        <v>5</v>
      </c>
    </row>
    <row r="12" spans="1:8" ht="15" x14ac:dyDescent="0.25">
      <c r="A12" s="5"/>
      <c r="B12" s="48" t="s">
        <v>8</v>
      </c>
      <c r="C12" s="49" t="s">
        <v>24</v>
      </c>
      <c r="D12" s="50" t="str">
        <f>D3</f>
        <v/>
      </c>
      <c r="E12" s="51" t="str">
        <f>E3</f>
        <v/>
      </c>
      <c r="F12" s="51" t="str">
        <f>F3</f>
        <v/>
      </c>
      <c r="G12" s="51" t="str">
        <f>G3</f>
        <v/>
      </c>
      <c r="H12" s="52" t="str">
        <f>H3</f>
        <v/>
      </c>
    </row>
    <row r="13" spans="1:8" x14ac:dyDescent="0.2">
      <c r="A13" s="5"/>
      <c r="B13" s="53">
        <v>0.5</v>
      </c>
      <c r="C13" s="54" t="s">
        <v>19</v>
      </c>
      <c r="D13" s="55">
        <f>איכות!F15</f>
        <v>0</v>
      </c>
      <c r="E13" s="55">
        <f>איכות!I15</f>
        <v>0</v>
      </c>
      <c r="F13" s="55">
        <f>איכות!L15</f>
        <v>0</v>
      </c>
      <c r="G13" s="55">
        <f>איכות!O15</f>
        <v>0</v>
      </c>
      <c r="H13" s="182">
        <f>איכות!R15</f>
        <v>0</v>
      </c>
    </row>
    <row r="14" spans="1:8" x14ac:dyDescent="0.2">
      <c r="A14" s="5"/>
      <c r="B14" s="53">
        <v>0.5</v>
      </c>
      <c r="C14" s="54" t="s">
        <v>20</v>
      </c>
      <c r="D14" s="55">
        <f>D5</f>
        <v>0</v>
      </c>
      <c r="E14" s="56">
        <f>E5</f>
        <v>0</v>
      </c>
      <c r="F14" s="56">
        <f>F5</f>
        <v>0</v>
      </c>
      <c r="G14" s="56">
        <f>G5</f>
        <v>0</v>
      </c>
      <c r="H14" s="57">
        <f>H5</f>
        <v>0</v>
      </c>
    </row>
    <row r="15" spans="1:8" ht="15" x14ac:dyDescent="0.2">
      <c r="A15" s="5"/>
      <c r="B15" s="58">
        <f>SUM(B13:B14)</f>
        <v>1</v>
      </c>
      <c r="C15" s="59" t="s">
        <v>21</v>
      </c>
      <c r="D15" s="60">
        <f>SUMPRODUCT($B13:$B14,D13:D14)</f>
        <v>0</v>
      </c>
      <c r="E15" s="61">
        <f>SUMPRODUCT($B13:$B14,E13:E14)</f>
        <v>0</v>
      </c>
      <c r="F15" s="61">
        <f>SUMPRODUCT($B13:$B14,F13:F14)</f>
        <v>0</v>
      </c>
      <c r="G15" s="61">
        <f>SUMPRODUCT($B13:$B14,G13:G14)</f>
        <v>0</v>
      </c>
      <c r="H15" s="62">
        <f>SUMPRODUCT($B13:$B14,H13:H14)</f>
        <v>0</v>
      </c>
    </row>
    <row r="16" spans="1:8" ht="15.75" thickBot="1" x14ac:dyDescent="0.25">
      <c r="A16" s="5"/>
      <c r="B16" s="172" t="s">
        <v>25</v>
      </c>
      <c r="C16" s="173"/>
      <c r="D16" s="63">
        <f>RANK(D15,$D$15:$H$15,0)</f>
        <v>1</v>
      </c>
      <c r="E16" s="64">
        <f>RANK(E15,$D$15:$H$15,0)</f>
        <v>1</v>
      </c>
      <c r="F16" s="64">
        <f>RANK(F15,$D$15:$H$15,0)</f>
        <v>1</v>
      </c>
      <c r="G16" s="64">
        <f>RANK(G15,$D$15:$H$15,0)</f>
        <v>1</v>
      </c>
      <c r="H16" s="65">
        <f>RANK(H15,$D$15:$H$15,0)</f>
        <v>1</v>
      </c>
    </row>
  </sheetData>
  <mergeCells count="3">
    <mergeCell ref="C2:C3"/>
    <mergeCell ref="B11:C11"/>
    <mergeCell ref="B16:C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8FB6845E3FCE143888E2C7029F91D7F" ma:contentTypeVersion="1" ma:contentTypeDescription="צור מסמך חדש." ma:contentTypeScope="" ma:versionID="b0f6fcf5d5883307d9c708c0f29b6d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256BC3-E67D-410A-954D-E2B33F206F80}"/>
</file>

<file path=customXml/itemProps2.xml><?xml version="1.0" encoding="utf-8"?>
<ds:datastoreItem xmlns:ds="http://schemas.openxmlformats.org/officeDocument/2006/customXml" ds:itemID="{51DE71C8-3038-4ADC-8C27-D92A89D55626}"/>
</file>

<file path=customXml/itemProps3.xml><?xml version="1.0" encoding="utf-8"?>
<ds:datastoreItem xmlns:ds="http://schemas.openxmlformats.org/officeDocument/2006/customXml" ds:itemID="{B68AF122-5D72-409E-AEFC-959EFF2400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8</vt:i4>
      </vt:variant>
    </vt:vector>
  </HeadingPairs>
  <TitlesOfParts>
    <vt:vector size="11" baseType="lpstr">
      <vt:lpstr>תנאי-סף</vt:lpstr>
      <vt:lpstr>איכות</vt:lpstr>
      <vt:lpstr>מחיר וסיכום</vt:lpstr>
      <vt:lpstr>'תנאי-סף'!_Ref179538436</vt:lpstr>
      <vt:lpstr>'תנאי-סף'!_Ref263083897</vt:lpstr>
      <vt:lpstr>'תנאי-סף'!_Ref274737718</vt:lpstr>
      <vt:lpstr>'תנאי-סף'!_Ref299441922</vt:lpstr>
      <vt:lpstr>'תנאי-סף'!_Ref304923103</vt:lpstr>
      <vt:lpstr>'תנאי-סף'!_Ref316372399</vt:lpstr>
      <vt:lpstr>'תנאי-סף'!_Ref329872137</vt:lpstr>
      <vt:lpstr>'תנאי-סף'!WPrint_Area_W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מפל למכרז החזרת סופרים</dc:title>
  <dc:creator>Shlomi Turgeman</dc:creator>
  <cp:lastModifiedBy>Shlomi</cp:lastModifiedBy>
  <dcterms:created xsi:type="dcterms:W3CDTF">2012-09-13T08:40:43Z</dcterms:created>
  <dcterms:modified xsi:type="dcterms:W3CDTF">2014-07-01T14:33:53Z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0x010100A8FB6845E3FCE143888E2C7029F91D7F</vt:lpwstr>
  </property>
</Properties>
</file>